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64011"/>
  <mc:AlternateContent xmlns:mc="http://schemas.openxmlformats.org/markup-compatibility/2006">
    <mc:Choice Requires="x15">
      <x15ac:absPath xmlns:x15ac="http://schemas.microsoft.com/office/spreadsheetml/2010/11/ac" url="E:\Inf_SRI_July\0. Julissa Chasi\6. Publicación Web\2019\12. Diciembre\"/>
    </mc:Choice>
  </mc:AlternateContent>
  <bookViews>
    <workbookView xWindow="0" yWindow="120" windowWidth="20700" windowHeight="8355" tabRatio="892"/>
  </bookViews>
  <sheets>
    <sheet name="Ene-Dic 2019" sheetId="29" r:id="rId1"/>
    <sheet name="Recaudación abierta" sheetId="31" r:id="rId2"/>
  </sheets>
  <externalReferences>
    <externalReference r:id="rId3"/>
  </externalReferences>
  <definedNames>
    <definedName name="_xlnm.Print_Area" localSheetId="0">'Ene-Dic 2019'!$A$1:$I$180</definedName>
    <definedName name="_xlnm.Print_Area" localSheetId="1">'Recaudación abierta'!$A$1:$O$72</definedName>
    <definedName name="REPRESENTANTE_SRI">[1]Presupuesto!$C$2:$H$2</definedName>
    <definedName name="Z_8CB2C254_96FC_4087_BB04_55B2BA5977AB_.wvu.PrintArea" localSheetId="1" hidden="1">'Recaudación abierta'!$A$1:$O$72</definedName>
  </definedNames>
  <calcPr calcId="162913" iterateDelta="1E-4"/>
  <customWorkbookViews>
    <customWorkbookView name="1" guid="{8CB2C254-96FC-4087-BB04-55B2BA5977AB}" maximized="1" xWindow="-8" yWindow="-8" windowWidth="1456" windowHeight="876" tabRatio="892" activeSheetId="9"/>
  </customWorkbookViews>
</workbook>
</file>

<file path=xl/calcChain.xml><?xml version="1.0" encoding="utf-8"?>
<calcChain xmlns="http://schemas.openxmlformats.org/spreadsheetml/2006/main">
  <c r="B51" i="31" l="1"/>
  <c r="B50" i="31"/>
  <c r="B49" i="31"/>
  <c r="B48" i="31"/>
  <c r="B47" i="31"/>
  <c r="B46" i="31"/>
  <c r="B45" i="31"/>
  <c r="B44" i="31"/>
  <c r="B43" i="31"/>
  <c r="B42" i="31"/>
  <c r="B41" i="31"/>
  <c r="B40" i="31"/>
  <c r="B39" i="31"/>
  <c r="B38" i="31"/>
  <c r="B37" i="31"/>
  <c r="B36" i="31"/>
  <c r="B35" i="31"/>
  <c r="B34" i="31"/>
  <c r="B33" i="31"/>
  <c r="B32" i="31"/>
  <c r="B31" i="31"/>
  <c r="B30" i="31"/>
  <c r="B29" i="31"/>
  <c r="B28" i="31"/>
  <c r="B27" i="31"/>
  <c r="B26" i="31"/>
  <c r="B25" i="31"/>
  <c r="B24" i="31"/>
  <c r="B23" i="31"/>
  <c r="B22" i="31"/>
  <c r="B21" i="31"/>
  <c r="B20" i="31"/>
  <c r="B19" i="31"/>
  <c r="B18" i="31"/>
  <c r="B17" i="31"/>
  <c r="B16" i="31"/>
  <c r="B15" i="31"/>
  <c r="B14" i="31"/>
  <c r="B13" i="31"/>
  <c r="B12" i="31"/>
  <c r="B11" i="31"/>
  <c r="B10" i="31"/>
  <c r="B9" i="31"/>
  <c r="B8" i="31"/>
  <c r="B60" i="31"/>
  <c r="B59" i="31"/>
  <c r="B58" i="31"/>
  <c r="B57" i="31"/>
  <c r="B55" i="31"/>
  <c r="B54" i="31"/>
  <c r="N53" i="31" l="1"/>
  <c r="N56" i="31" s="1"/>
  <c r="N61" i="31" s="1"/>
  <c r="F149" i="29"/>
  <c r="F126" i="29"/>
  <c r="F122" i="29"/>
  <c r="F28" i="29"/>
  <c r="F102" i="29" l="1"/>
  <c r="D28" i="29" l="1"/>
  <c r="D149" i="29" l="1"/>
  <c r="G149" i="29"/>
  <c r="M53" i="31" l="1"/>
  <c r="M56" i="31" s="1"/>
  <c r="M61" i="31" s="1"/>
  <c r="L53" i="31"/>
  <c r="L56" i="31" s="1"/>
  <c r="L61" i="31" s="1"/>
  <c r="K53" i="31"/>
  <c r="K56" i="31" s="1"/>
  <c r="K61" i="31" s="1"/>
  <c r="J53" i="31"/>
  <c r="J56" i="31" s="1"/>
  <c r="J61" i="31" s="1"/>
  <c r="I53" i="31"/>
  <c r="I56" i="31" s="1"/>
  <c r="I61" i="31" s="1"/>
  <c r="H53" i="31"/>
  <c r="H56" i="31" s="1"/>
  <c r="H61" i="31" s="1"/>
  <c r="G53" i="31"/>
  <c r="G56" i="31" s="1"/>
  <c r="G61" i="31" s="1"/>
  <c r="F53" i="31"/>
  <c r="F56" i="31" s="1"/>
  <c r="F61" i="31" s="1"/>
  <c r="E53" i="31"/>
  <c r="E56" i="31" s="1"/>
  <c r="E61" i="31" s="1"/>
  <c r="D53" i="31"/>
  <c r="D56" i="31" s="1"/>
  <c r="D61" i="31" s="1"/>
  <c r="C53" i="31"/>
  <c r="B53" i="31" l="1"/>
  <c r="F137" i="29"/>
  <c r="F145" i="29"/>
  <c r="F147" i="29"/>
  <c r="F134" i="29"/>
  <c r="F138" i="29"/>
  <c r="F142" i="29"/>
  <c r="F146" i="29"/>
  <c r="F153" i="29"/>
  <c r="F143" i="29"/>
  <c r="D32" i="29"/>
  <c r="D35" i="29" s="1"/>
  <c r="F141" i="29"/>
  <c r="F133" i="29"/>
  <c r="G28" i="29"/>
  <c r="F139" i="29"/>
  <c r="F136" i="29"/>
  <c r="F140" i="29"/>
  <c r="F144" i="29"/>
  <c r="F148" i="29"/>
  <c r="F32" i="29"/>
  <c r="F35" i="29" s="1"/>
  <c r="G32" i="29"/>
  <c r="F152" i="29"/>
  <c r="C56" i="31"/>
  <c r="B56" i="31" s="1"/>
  <c r="D37" i="29" l="1"/>
  <c r="D34" i="29" s="1"/>
  <c r="F37" i="29"/>
  <c r="F40" i="29" s="1"/>
  <c r="F42" i="29" s="1"/>
  <c r="G37" i="29"/>
  <c r="I10" i="29" s="1"/>
  <c r="G35" i="29"/>
  <c r="C61" i="31"/>
  <c r="B61" i="31" s="1"/>
  <c r="I35" i="29" l="1"/>
  <c r="G40" i="29"/>
  <c r="G42" i="29" s="1"/>
  <c r="F34" i="29"/>
  <c r="G34" i="29"/>
  <c r="I34" i="29" s="1"/>
  <c r="I30" i="29"/>
  <c r="F100" i="29" l="1"/>
  <c r="F81" i="29"/>
  <c r="F135" i="29" s="1"/>
  <c r="G130" i="29"/>
  <c r="F130" i="29"/>
  <c r="D130" i="29"/>
  <c r="G48" i="29"/>
  <c r="G46" i="29"/>
  <c r="F46" i="29"/>
  <c r="F78" i="29" l="1"/>
  <c r="F96" i="29" s="1"/>
  <c r="F76" i="29" s="1"/>
  <c r="F74" i="29"/>
  <c r="F70" i="29"/>
  <c r="F132" i="29" l="1"/>
  <c r="F50" i="29"/>
  <c r="F48" i="29" s="1"/>
  <c r="G153" i="29" l="1"/>
  <c r="D153" i="29"/>
  <c r="G148" i="29"/>
  <c r="D148" i="29"/>
  <c r="G147" i="29"/>
  <c r="D147" i="29"/>
  <c r="G146" i="29"/>
  <c r="D146" i="29"/>
  <c r="G145" i="29"/>
  <c r="D145" i="29"/>
  <c r="G144" i="29"/>
  <c r="D144" i="29"/>
  <c r="G143" i="29"/>
  <c r="D143" i="29"/>
  <c r="G142" i="29"/>
  <c r="D142" i="29"/>
  <c r="G141" i="29"/>
  <c r="D141" i="29"/>
  <c r="G140" i="29"/>
  <c r="D140" i="29"/>
  <c r="G139" i="29"/>
  <c r="D139" i="29"/>
  <c r="G138" i="29"/>
  <c r="D138" i="29"/>
  <c r="G137" i="29"/>
  <c r="D137" i="29"/>
  <c r="G136" i="29"/>
  <c r="D136" i="29"/>
  <c r="G135" i="29"/>
  <c r="D135" i="29"/>
  <c r="G134" i="29"/>
  <c r="D134" i="29"/>
  <c r="G133" i="29"/>
  <c r="D133" i="29"/>
  <c r="D152" i="29" l="1"/>
  <c r="D154" i="29" s="1"/>
  <c r="D157" i="29" s="1"/>
  <c r="F154" i="29" l="1"/>
  <c r="F157" i="29" s="1"/>
  <c r="F150" i="29"/>
  <c r="D132" i="29"/>
  <c r="D150" i="29" s="1"/>
  <c r="D159" i="29" s="1"/>
  <c r="D156" i="29" s="1"/>
  <c r="G132" i="29"/>
  <c r="G150" i="29" s="1"/>
  <c r="G152" i="29"/>
  <c r="G154" i="29" s="1"/>
  <c r="F159" i="29" l="1"/>
  <c r="F156" i="29" s="1"/>
  <c r="G157" i="29"/>
  <c r="G159" i="29"/>
  <c r="I132" i="29" s="1"/>
  <c r="G156" i="29" l="1"/>
  <c r="I156" i="29" s="1"/>
  <c r="I157" i="29"/>
  <c r="I152" i="29"/>
  <c r="G163" i="29" l="1"/>
  <c r="F163" i="29"/>
  <c r="G161" i="29"/>
  <c r="F161" i="29"/>
  <c r="F160" i="29" l="1"/>
  <c r="F162" i="29" s="1"/>
  <c r="F164" i="29" s="1"/>
  <c r="G160" i="29"/>
  <c r="G162" i="29" s="1"/>
  <c r="G164" i="29" s="1"/>
</calcChain>
</file>

<file path=xl/sharedStrings.xml><?xml version="1.0" encoding="utf-8"?>
<sst xmlns="http://schemas.openxmlformats.org/spreadsheetml/2006/main" count="255" uniqueCount="127">
  <si>
    <t>CONCEPTOS</t>
  </si>
  <si>
    <t>Impuesto a la Renta Recaudado</t>
  </si>
  <si>
    <t>Declaraciones de Impuesto a la Renta</t>
  </si>
  <si>
    <t>Impuesto al Valor Agregado</t>
  </si>
  <si>
    <t>Impuesto a los Consumos Especiales</t>
  </si>
  <si>
    <t>ICE Cigarrillos</t>
  </si>
  <si>
    <t>ICE Bebidas Gaseosas</t>
  </si>
  <si>
    <t>ICE Aguas Minerales y Purificadas</t>
  </si>
  <si>
    <t>ICE Alcohol y Productos Alcohólicos</t>
  </si>
  <si>
    <t>ICE Cerveza</t>
  </si>
  <si>
    <t>ICE Vehículos</t>
  </si>
  <si>
    <t>ICE Telecomunicaciones</t>
  </si>
  <si>
    <t>ICE Aviones, tricares,etc. y otros NEP</t>
  </si>
  <si>
    <t>ICE Armas de Fuego</t>
  </si>
  <si>
    <t>ICE Cuotas Membresías Clubes</t>
  </si>
  <si>
    <t>ICE Perfumes, Aguas de Tocador</t>
  </si>
  <si>
    <t>ICE Servicios Casino - Juegos Azar</t>
  </si>
  <si>
    <t>ICE Focos Incandescentes</t>
  </si>
  <si>
    <t>ICE Videojuegos</t>
  </si>
  <si>
    <t>ICE Servicios Televisión Prepagada</t>
  </si>
  <si>
    <t>ICE Cocinas, calefones</t>
  </si>
  <si>
    <t>ICE Telefonía</t>
  </si>
  <si>
    <t>ICE Bebidas energizantes</t>
  </si>
  <si>
    <t>ICE Bebidas no alcoholicas</t>
  </si>
  <si>
    <t>Impuesto a los Vehículos Motorizados</t>
  </si>
  <si>
    <t>Impuesto a la Salida de Divisas</t>
  </si>
  <si>
    <t>RISE</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</si>
  <si>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</si>
  <si>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</si>
  <si>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</si>
  <si>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</si>
  <si>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</si>
  <si>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</si>
  <si>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</si>
  <si>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</si>
  <si>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</si>
  <si>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Fomento Ambiental</t>
  </si>
  <si>
    <t>Impuesto Activos en el Exterior</t>
  </si>
  <si>
    <t>Contribución para la atención integral del cancer</t>
  </si>
  <si>
    <t>Impuesto Ambiental Contaminación  Vehicular</t>
  </si>
  <si>
    <t>Impuesto Redimible Botellas Plásticas no Retornable</t>
  </si>
  <si>
    <t>-miles de dólares-</t>
  </si>
  <si>
    <t>CLASIFICACIÓN</t>
  </si>
  <si>
    <t>INTERNOS</t>
  </si>
  <si>
    <t>SUBTOTAL</t>
  </si>
  <si>
    <t>IMPORTACIONES</t>
  </si>
  <si>
    <t xml:space="preserve">SUBTOTAL </t>
  </si>
  <si>
    <t>DIRECTOS</t>
  </si>
  <si>
    <t>INDIRECTOS</t>
  </si>
  <si>
    <t>TOTALES</t>
  </si>
  <si>
    <t>(-) Notas de Crédito</t>
  </si>
  <si>
    <t>(-) Compensaciones</t>
  </si>
  <si>
    <t>Nota (1):   “A partir del año 2016, las estadísticas de recaudación de impuestos que publica el Servicio de Rentas Internas, incluye todas sus formas de pago:  Efectivo, Títulos del Banco Central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Finanzas serán enviados a ésta institución para su gestión pertinente.</t>
  </si>
  <si>
    <t>Nota (5):   Corresponde al valor de recaudación, restando Notas de crédito y compensaciones</t>
  </si>
  <si>
    <t>Nota (6):  Devoluciones acreditas en efectivo</t>
  </si>
  <si>
    <t>Nota (7):   Corresponde al valor efectivo, descontando los valores de devoluciones de impuestos</t>
  </si>
  <si>
    <t xml:space="preserve">Devoluciones Otros </t>
  </si>
  <si>
    <t>Devoluciones IVA</t>
  </si>
  <si>
    <t>Devoluciones I.Renta</t>
  </si>
  <si>
    <t>TOTAL</t>
  </si>
  <si>
    <t>CONSOLIDADO NACIONAL</t>
  </si>
  <si>
    <t>ENERO</t>
  </si>
  <si>
    <t>Impuesto Ambiental Contaminación Vehicular</t>
  </si>
  <si>
    <t xml:space="preserve">Cifras provisionales sujetas a revisión. </t>
  </si>
  <si>
    <t>ICE No Especificado</t>
  </si>
  <si>
    <t>Participación de la Recaudación 2019</t>
  </si>
  <si>
    <t>Nota (2): Total Recaudación incluye Notas de Crédito, Compensaciones y TBC's.</t>
  </si>
  <si>
    <t>Fuente: Base de datos SRI - BCE - SENAE - Coord. Reintegro Tributario</t>
  </si>
  <si>
    <t>FEBRERO</t>
  </si>
  <si>
    <t>MARZO</t>
  </si>
  <si>
    <t>ABRIL</t>
  </si>
  <si>
    <t>MAYO</t>
  </si>
  <si>
    <t>JUNIO</t>
  </si>
  <si>
    <t>Nota (3): Corresponde al valor de recaudación, restando notas de crédito y compensaciones</t>
  </si>
  <si>
    <r>
      <t xml:space="preserve">(-) Devoluciones </t>
    </r>
    <r>
      <rPr>
        <vertAlign val="superscript"/>
        <sz val="10"/>
        <rFont val="Arial"/>
        <family val="2"/>
      </rPr>
      <t>(4)</t>
    </r>
  </si>
  <si>
    <t>Nota (4): Devoluciones acreditas en efectivo</t>
  </si>
  <si>
    <t>Nota (5): Corresponde al valor efectivo, descontando los valores de devoluciones de impuestos</t>
  </si>
  <si>
    <t>IVA Importaciones</t>
  </si>
  <si>
    <t>ICE Importaciones</t>
  </si>
  <si>
    <t>IVA Operaciones Internas</t>
  </si>
  <si>
    <t>ICE Operaciones Internas</t>
  </si>
  <si>
    <t>JULIO</t>
  </si>
  <si>
    <t>AGOSTO</t>
  </si>
  <si>
    <t>Nota (8): Se consideran los valores recaudados por la aplicación de la remisión del 100% de intereses, multas y recargos tributarios, establecida en la Ley Orgánica para el Fomento Productivo.</t>
  </si>
  <si>
    <t>SEPTIEMBRE</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</si>
  <si>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</si>
  <si>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</si>
  <si>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</si>
  <si>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</si>
  <si>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</si>
  <si>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Nota (4):   Total Recaudación incluye Notas de Crédito y TBC's.</t>
  </si>
  <si>
    <t>Recaudación
 2018</t>
  </si>
  <si>
    <r>
      <t>TOTAL REMISIÓN</t>
    </r>
    <r>
      <rPr>
        <b/>
        <vertAlign val="superscript"/>
        <sz val="12"/>
        <color theme="0"/>
        <rFont val="Arial"/>
        <family val="2"/>
      </rPr>
      <t>(8)</t>
    </r>
  </si>
  <si>
    <r>
      <t>TOTAL LAUDO ARBITRAL</t>
    </r>
    <r>
      <rPr>
        <b/>
        <vertAlign val="superscript"/>
        <sz val="12"/>
        <color theme="0"/>
        <rFont val="Arial"/>
        <family val="2"/>
      </rPr>
      <t>(9)</t>
    </r>
  </si>
  <si>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</si>
  <si>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</si>
  <si>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</si>
  <si>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</si>
  <si>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t>(g) Devoluciones (6)</t>
  </si>
  <si>
    <r>
      <t xml:space="preserve">(h=f-g)  TOTAL RECAUCIÓN NETA </t>
    </r>
    <r>
      <rPr>
        <sz val="9"/>
        <color theme="0"/>
        <rFont val="Arial"/>
        <family val="2"/>
      </rPr>
      <t>(SIN CONSIDERAR VALORES OCASIONALES PARA EFECTOS DE COMPARACIÓN INTERANUAL)</t>
    </r>
    <r>
      <rPr>
        <b/>
        <vertAlign val="superscript"/>
        <sz val="11"/>
        <color theme="0"/>
        <rFont val="Arial"/>
        <family val="2"/>
      </rPr>
      <t>(7)</t>
    </r>
  </si>
  <si>
    <r>
      <t xml:space="preserve">(c=a+b) RECAUDACIÓN BRUTA </t>
    </r>
    <r>
      <rPr>
        <b/>
        <vertAlign val="superscript"/>
        <sz val="11"/>
        <color theme="0"/>
        <rFont val="Arial"/>
        <family val="2"/>
      </rPr>
      <t>(4)</t>
    </r>
  </si>
  <si>
    <r>
      <t>(f=c-d-e) RECAUDACIÓN EN EFECTIVO</t>
    </r>
    <r>
      <rPr>
        <b/>
        <vertAlign val="superscript"/>
        <sz val="11"/>
        <color theme="0"/>
        <rFont val="Arial"/>
        <family val="2"/>
      </rPr>
      <t xml:space="preserve"> (5)</t>
    </r>
  </si>
  <si>
    <r>
      <t xml:space="preserve">(g) Devoluciones </t>
    </r>
    <r>
      <rPr>
        <vertAlign val="superscript"/>
        <sz val="10"/>
        <rFont val="Arial"/>
        <family val="2"/>
      </rPr>
      <t>(6)</t>
    </r>
  </si>
  <si>
    <r>
      <t xml:space="preserve">(f=c-d-e) RECAUDACIÓN EN EFECTIVO </t>
    </r>
    <r>
      <rPr>
        <b/>
        <vertAlign val="superscript"/>
        <sz val="11"/>
        <color theme="0"/>
        <rFont val="Arial"/>
        <family val="2"/>
      </rPr>
      <t>(5)</t>
    </r>
  </si>
  <si>
    <r>
      <t xml:space="preserve">(h=f-g)  TOTAL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(7)</t>
    </r>
  </si>
  <si>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</si>
  <si>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</si>
  <si>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</si>
  <si>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t>Recaudación 
2019</t>
  </si>
  <si>
    <t>Meta 
2019</t>
  </si>
  <si>
    <t>Ntota (9): En el mes de mayo de 2018 el Servicio de Rentas Internas recaudó un pago por USD. 152 millones de dólares por motivo de pago laudo arbitral. Sin embargo corresponde a una recaudación ocasional ; por tanto, el valor que se debería considerar como comparativo para el mes mencionado es de es USD. 1.073 millones de dólares</t>
  </si>
  <si>
    <r>
      <t xml:space="preserve">RECAUDACIÓN DEL SERVICIO DE RENTAS INTERNAS </t>
    </r>
    <r>
      <rPr>
        <b/>
        <vertAlign val="superscript"/>
        <sz val="14"/>
        <color theme="8" tint="-0.499984740745262"/>
        <rFont val="Arial"/>
        <family val="2"/>
      </rPr>
      <t>(1)</t>
    </r>
  </si>
  <si>
    <t>OCTUBRE</t>
  </si>
  <si>
    <t>EXTERNOS</t>
  </si>
  <si>
    <t>(b) SUBTOTAL EXTERNOS</t>
  </si>
  <si>
    <t>(a) SUBTOTAL INTERNOS</t>
  </si>
  <si>
    <r>
      <t xml:space="preserve">RECAUDACIÓN BRUTA </t>
    </r>
    <r>
      <rPr>
        <b/>
        <vertAlign val="superscript"/>
        <sz val="11"/>
        <color theme="0"/>
        <rFont val="Arial"/>
        <family val="2"/>
      </rPr>
      <t>(2)</t>
    </r>
  </si>
  <si>
    <r>
      <t xml:space="preserve">RECAUDACIÓN EN EFECTIVO </t>
    </r>
    <r>
      <rPr>
        <b/>
        <vertAlign val="superscript"/>
        <sz val="11"/>
        <color theme="0"/>
        <rFont val="Arial"/>
        <family val="2"/>
      </rPr>
      <t>(3)</t>
    </r>
  </si>
  <si>
    <r>
      <t xml:space="preserve">TOTAL RECAUDACIÓN NETA </t>
    </r>
    <r>
      <rPr>
        <b/>
        <vertAlign val="superscript"/>
        <sz val="11"/>
        <color theme="0"/>
        <rFont val="Arial"/>
        <family val="2"/>
      </rPr>
      <t>(5)</t>
    </r>
  </si>
  <si>
    <t>NOVIEMBRE</t>
  </si>
  <si>
    <t xml:space="preserve"> ENERO - DICIEMBRE 2019</t>
  </si>
  <si>
    <r>
      <t>TOTAL CONTRIBUCIONES SOLIDARIAS</t>
    </r>
    <r>
      <rPr>
        <b/>
        <vertAlign val="superscript"/>
        <sz val="12"/>
        <color theme="0"/>
        <rFont val="Arial"/>
        <family val="2"/>
      </rPr>
      <t>(10)</t>
    </r>
  </si>
  <si>
    <t>DICIEMBRE</t>
  </si>
  <si>
    <t>ENERO - DICIEMBRE 2019</t>
  </si>
  <si>
    <t>Versión_1_Diciembre_2019  (actualizada 08/01/2020)</t>
  </si>
  <si>
    <t>Fecha de conciliación: 31/12/2019</t>
  </si>
  <si>
    <t>Nota (10): Corresponde a los valores recaudados por concepto de contribuciones solidarias derivadas de la Ley Orgánica de Solidaridad y de Corresponsabilidad Ciudadana, sin considerar los montos por dichos rubros recaudados durante la remisión tributaria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</si>
</sst>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 #,##0.00_);_(&quot;$&quot;\ * \(#,##0.00\);_(&quot;$&quot;\ * &quot;-&quot;??_);_(@_)"/>
    <numFmt numFmtId="43" formatCode="_(* #,##0.00_);_(* \(#,##0.00\);_(* &quot;-&quot;??_);_(@_)"/>
    <numFmt numFmtId="164" formatCode="_ * #,##0.00_ ;_ * \-#,##0.00_ ;_ * &quot;-&quot;??_ ;_ @_ "/>
    <numFmt numFmtId="165" formatCode="#,##0.0"/>
    <numFmt numFmtId="166" formatCode="_(* #,##0_);_(* \(#,##0\);_(* &quot;-&quot;??_);_(@_)"/>
    <numFmt numFmtId="167" formatCode="0.0%"/>
    <numFmt numFmtId="168" formatCode="_-* #,##0.00\ _€_-;\-* #,##0.00\ _€_-;_-* &quot;-&quot;??\ _€_-;_-@_-"/>
    <numFmt numFmtId="169" formatCode="_(* #,##0.0_);_(* \(#,##0.0\);_(* &quot;-&quot;??_);_(@_)"/>
    <numFmt numFmtId="170" formatCode="_-* #,##0.00\ &quot;€&quot;_-;\-* #,##0.00\ &quot;€&quot;_-;_-* &quot;-&quot;??\ &quot;€&quot;_-;_-@_-"/>
  </numFmts>
  <fonts count="44"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vertAlign val="superscript"/>
      <sz val="12"/>
      <color theme="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s>
  <fills count="1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57606D"/>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s>
  <borders count="13">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16">
    <xf numFmtId="0" fontId="0" fillId="0" borderId="0"/>
    <xf numFmtId="44" fontId="1" fillId="0" borderId="0" applyFont="0" applyFill="0" applyBorder="0" applyAlignment="0" applyProtection="0"/>
    <xf numFmtId="0" fontId="2" fillId="0" borderId="0"/>
    <xf numFmtId="0" fontId="4"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167" fontId="2" fillId="0" borderId="0" applyFont="0" applyFill="0" applyBorder="0" applyAlignment="0" applyProtection="0"/>
    <xf numFmtId="168" fontId="1"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cellStyleXfs>
  <cellXfs count="218">
    <xf numFmtId="0" fontId="0" fillId="0" borderId="0" xfId="0"/>
    <xf numFmtId="0" fontId="2" fillId="3" borderId="0" xfId="2" applyFont="1" applyFill="1"/>
    <xf numFmtId="165" fontId="2" fillId="3" borderId="0" xfId="2" applyNumberFormat="1" applyFont="1" applyFill="1"/>
    <xf numFmtId="0" fontId="2" fillId="0" borderId="0" xfId="2" applyFont="1"/>
    <xf numFmtId="0" fontId="2" fillId="0" borderId="0" xfId="2" applyFont="1" applyFill="1"/>
    <xf numFmtId="0" fontId="11" fillId="0" borderId="0" xfId="2" applyFont="1" applyFill="1" applyBorder="1" applyAlignment="1">
      <alignment horizontal="centerContinuous"/>
    </xf>
    <xf numFmtId="0" fontId="12" fillId="0" borderId="0" xfId="3" applyFont="1"/>
    <xf numFmtId="0" fontId="2" fillId="0" borderId="0" xfId="2" applyFont="1" applyBorder="1"/>
    <xf numFmtId="0" fontId="6" fillId="0" borderId="0" xfId="2" applyFont="1"/>
    <xf numFmtId="0" fontId="6" fillId="0" borderId="2" xfId="2" applyFont="1" applyBorder="1"/>
    <xf numFmtId="0" fontId="6" fillId="0" borderId="0" xfId="2" applyFont="1" applyFill="1"/>
    <xf numFmtId="0" fontId="2" fillId="0" borderId="0" xfId="2" applyFont="1" applyAlignment="1">
      <alignment vertical="center"/>
    </xf>
    <xf numFmtId="0" fontId="14" fillId="0" borderId="0" xfId="3" applyFont="1" applyBorder="1" applyAlignment="1">
      <alignment horizontal="left" vertical="center" indent="2"/>
    </xf>
    <xf numFmtId="166" fontId="15" fillId="0" borderId="1" xfId="7" applyNumberFormat="1" applyFont="1" applyFill="1" applyBorder="1" applyAlignment="1">
      <alignment horizontal="right" vertical="center"/>
    </xf>
    <xf numFmtId="0" fontId="16" fillId="0" borderId="0" xfId="2" applyFont="1" applyFill="1" applyBorder="1" applyAlignment="1">
      <alignment vertical="center"/>
    </xf>
    <xf numFmtId="0" fontId="2" fillId="0" borderId="0" xfId="2" applyFont="1" applyBorder="1" applyAlignment="1">
      <alignment vertical="center"/>
    </xf>
    <xf numFmtId="0" fontId="6" fillId="0" borderId="0" xfId="2" applyFont="1" applyFill="1" applyBorder="1"/>
    <xf numFmtId="0" fontId="6" fillId="0" borderId="0" xfId="2" applyFont="1" applyFill="1" applyBorder="1" applyAlignment="1">
      <alignment vertical="center"/>
    </xf>
    <xf numFmtId="0" fontId="2" fillId="0" borderId="0" xfId="2" applyFont="1" applyFill="1" applyBorder="1" applyAlignment="1"/>
    <xf numFmtId="0" fontId="2" fillId="0" borderId="0" xfId="2" applyFont="1" applyFill="1" applyBorder="1"/>
    <xf numFmtId="3" fontId="6" fillId="0" borderId="0" xfId="2" applyNumberFormat="1" applyFont="1" applyFill="1" applyBorder="1"/>
    <xf numFmtId="0" fontId="2" fillId="0" borderId="0" xfId="2" applyFont="1" applyFill="1" applyBorder="1" applyAlignment="1">
      <alignment vertical="center"/>
    </xf>
    <xf numFmtId="3" fontId="6" fillId="0" borderId="0" xfId="2" applyNumberFormat="1" applyFont="1"/>
    <xf numFmtId="3" fontId="2" fillId="0" borderId="0" xfId="2" applyNumberFormat="1" applyFont="1"/>
    <xf numFmtId="167" fontId="2" fillId="0" borderId="0" xfId="2" applyNumberFormat="1" applyFont="1"/>
    <xf numFmtId="43" fontId="6" fillId="0" borderId="0" xfId="8" applyNumberFormat="1" applyFont="1" applyFill="1" applyBorder="1"/>
    <xf numFmtId="3" fontId="6" fillId="0" borderId="0" xfId="2" applyNumberFormat="1" applyFont="1" applyFill="1" applyBorder="1" applyAlignment="1">
      <alignment vertical="center"/>
    </xf>
    <xf numFmtId="3" fontId="2" fillId="0" borderId="0" xfId="2" applyNumberFormat="1" applyFont="1" applyAlignment="1">
      <alignment vertical="center"/>
    </xf>
    <xf numFmtId="3" fontId="19" fillId="0" borderId="0" xfId="7" applyNumberFormat="1" applyFont="1" applyFill="1" applyBorder="1" applyAlignment="1">
      <alignment horizontal="right" vertical="center"/>
    </xf>
    <xf numFmtId="0" fontId="2" fillId="0" borderId="0" xfId="2" applyFont="1" applyFill="1" applyAlignment="1">
      <alignment vertical="center"/>
    </xf>
    <xf numFmtId="0" fontId="22" fillId="0" borderId="0" xfId="3" applyFont="1" applyBorder="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9" fillId="0" borderId="0" xfId="3" applyFont="1" applyBorder="1"/>
    <xf numFmtId="3" fontId="22" fillId="0" borderId="0" xfId="7" applyNumberFormat="1" applyFont="1" applyFill="1" applyBorder="1" applyAlignment="1">
      <alignment horizontal="right" vertical="center"/>
    </xf>
    <xf numFmtId="44" fontId="24" fillId="0" borderId="0" xfId="1" applyFont="1" applyAlignment="1"/>
    <xf numFmtId="44" fontId="2" fillId="0" borderId="0" xfId="1" applyFont="1" applyBorder="1"/>
    <xf numFmtId="44" fontId="2" fillId="0" borderId="0" xfId="1" applyFont="1"/>
    <xf numFmtId="169" fontId="2" fillId="3" borderId="0" xfId="2" applyNumberFormat="1" applyFont="1" applyFill="1"/>
    <xf numFmtId="169" fontId="2" fillId="2" borderId="0" xfId="2" applyNumberFormat="1" applyFont="1" applyFill="1"/>
    <xf numFmtId="0" fontId="2" fillId="2" borderId="0" xfId="2" applyFont="1" applyFill="1"/>
    <xf numFmtId="44" fontId="25" fillId="0" borderId="0" xfId="1" applyFont="1" applyAlignment="1"/>
    <xf numFmtId="44" fontId="25" fillId="2" borderId="0" xfId="1" applyFont="1" applyFill="1" applyAlignment="1"/>
    <xf numFmtId="44" fontId="9" fillId="2" borderId="0" xfId="1" applyFont="1" applyFill="1" applyAlignment="1">
      <alignment horizontal="left"/>
    </xf>
    <xf numFmtId="0" fontId="6" fillId="3" borderId="0" xfId="2" applyFont="1" applyFill="1"/>
    <xf numFmtId="0" fontId="6" fillId="2" borderId="0" xfId="2" applyFont="1" applyFill="1"/>
    <xf numFmtId="0" fontId="2" fillId="2" borderId="0" xfId="2" applyFont="1" applyFill="1" applyBorder="1"/>
    <xf numFmtId="3" fontId="11" fillId="0" borderId="0" xfId="6" applyNumberFormat="1" applyFont="1" applyFill="1" applyBorder="1"/>
    <xf numFmtId="43" fontId="6" fillId="0" borderId="0" xfId="6" applyFont="1" applyFill="1" applyBorder="1"/>
    <xf numFmtId="0" fontId="10" fillId="3" borderId="0" xfId="2" applyNumberFormat="1" applyFont="1" applyFill="1" applyBorder="1" applyAlignment="1"/>
    <xf numFmtId="0" fontId="10" fillId="3" borderId="0" xfId="2" applyNumberFormat="1" applyFont="1" applyFill="1" applyBorder="1" applyAlignment="1">
      <alignment horizontal="center"/>
    </xf>
    <xf numFmtId="0" fontId="10" fillId="2" borderId="0" xfId="2" applyNumberFormat="1" applyFont="1" applyFill="1" applyBorder="1" applyAlignment="1">
      <alignment horizontal="center"/>
    </xf>
    <xf numFmtId="3" fontId="6" fillId="0" borderId="0" xfId="5" applyNumberFormat="1" applyFont="1" applyFill="1" applyBorder="1" applyAlignment="1">
      <alignment vertical="center"/>
    </xf>
    <xf numFmtId="166" fontId="15" fillId="0" borderId="0" xfId="7" applyNumberFormat="1" applyFont="1" applyFill="1" applyBorder="1" applyAlignment="1">
      <alignment horizontal="right" vertical="center"/>
    </xf>
    <xf numFmtId="0" fontId="19" fillId="0" borderId="0" xfId="3" applyFont="1" applyBorder="1" applyAlignment="1">
      <alignment vertical="center"/>
    </xf>
    <xf numFmtId="0" fontId="20" fillId="0" borderId="0" xfId="3" applyFont="1" applyBorder="1"/>
    <xf numFmtId="0" fontId="0" fillId="0" borderId="0" xfId="0" applyBorder="1"/>
    <xf numFmtId="3" fontId="12" fillId="0" borderId="5" xfId="7" applyNumberFormat="1" applyFont="1" applyFill="1" applyBorder="1" applyAlignment="1">
      <alignment horizontal="right"/>
    </xf>
    <xf numFmtId="0" fontId="14" fillId="0" borderId="4" xfId="3" applyFont="1" applyFill="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37" fontId="2" fillId="0" borderId="5" xfId="6" applyNumberFormat="1" applyFont="1" applyBorder="1"/>
    <xf numFmtId="0" fontId="13" fillId="0" borderId="0" xfId="3" applyFont="1" applyBorder="1"/>
    <xf numFmtId="0" fontId="18"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NumberFormat="1" applyFont="1" applyFill="1" applyBorder="1" applyAlignment="1">
      <alignment horizontal="center" vertical="center"/>
    </xf>
    <xf numFmtId="37" fontId="2" fillId="0" borderId="8" xfId="6" applyNumberFormat="1" applyFont="1" applyBorder="1"/>
    <xf numFmtId="0" fontId="2" fillId="3" borderId="5" xfId="2" applyFont="1"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Font="1" applyFill="1" applyBorder="1" applyAlignment="1">
      <alignment horizontal="left" indent="2"/>
    </xf>
    <xf numFmtId="0" fontId="3" fillId="5" borderId="3" xfId="2" applyFont="1" applyFill="1" applyBorder="1" applyAlignment="1">
      <alignment horizontal="center" vertical="center" wrapText="1"/>
    </xf>
    <xf numFmtId="165" fontId="3" fillId="5" borderId="3" xfId="2" applyNumberFormat="1" applyFont="1" applyFill="1" applyBorder="1" applyAlignment="1">
      <alignment horizontal="center" vertical="center" wrapText="1"/>
    </xf>
    <xf numFmtId="0" fontId="2" fillId="3" borderId="5" xfId="2" applyFont="1"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31" fillId="0" borderId="0" xfId="0" applyFont="1"/>
    <xf numFmtId="0" fontId="31" fillId="0" borderId="0" xfId="0" applyFont="1" applyBorder="1"/>
    <xf numFmtId="0" fontId="0" fillId="0" borderId="9" xfId="0" applyBorder="1"/>
    <xf numFmtId="0" fontId="9" fillId="2" borderId="0" xfId="1" applyNumberFormat="1" applyFont="1" applyFill="1" applyAlignment="1">
      <alignment horizontal="left" vertical="center" wrapText="1"/>
    </xf>
    <xf numFmtId="0" fontId="28" fillId="0" borderId="0" xfId="2" quotePrefix="1" applyFont="1" applyFill="1" applyBorder="1" applyAlignment="1">
      <alignment horizontal="center"/>
    </xf>
    <xf numFmtId="0" fontId="9" fillId="2" borderId="0" xfId="1" applyNumberFormat="1" applyFont="1" applyFill="1" applyAlignment="1">
      <alignment horizontal="left" wrapText="1"/>
    </xf>
    <xf numFmtId="0" fontId="9" fillId="2" borderId="0" xfId="1" applyNumberFormat="1" applyFont="1" applyFill="1" applyAlignment="1">
      <alignment horizontal="left" vertical="center" wrapText="1"/>
    </xf>
    <xf numFmtId="0" fontId="9" fillId="2" borderId="0" xfId="1" applyNumberFormat="1" applyFont="1" applyFill="1" applyBorder="1" applyAlignment="1">
      <alignment horizontal="left" vertical="center" wrapText="1"/>
    </xf>
    <xf numFmtId="0" fontId="9" fillId="2" borderId="0" xfId="1" applyNumberFormat="1" applyFont="1" applyFill="1" applyAlignment="1">
      <alignment horizontal="left" vertical="center"/>
    </xf>
    <xf numFmtId="0" fontId="35" fillId="0" borderId="4" xfId="3" applyFont="1" applyFill="1" applyBorder="1" applyAlignment="1">
      <alignment vertical="center"/>
    </xf>
    <xf numFmtId="3" fontId="36" fillId="0" borderId="4" xfId="7" applyNumberFormat="1" applyFont="1" applyFill="1" applyBorder="1" applyAlignment="1">
      <alignment horizontal="right" vertical="center"/>
    </xf>
    <xf numFmtId="0" fontId="36" fillId="0" borderId="0" xfId="0" applyFont="1" applyFill="1"/>
    <xf numFmtId="3" fontId="35" fillId="10" borderId="4" xfId="7" applyNumberFormat="1" applyFont="1" applyFill="1" applyBorder="1" applyAlignment="1">
      <alignment horizontal="right" vertical="center"/>
    </xf>
    <xf numFmtId="0" fontId="36" fillId="0" borderId="5" xfId="3" applyFont="1" applyFill="1" applyBorder="1" applyAlignment="1">
      <alignment horizontal="left" indent="2"/>
    </xf>
    <xf numFmtId="3" fontId="36" fillId="0" borderId="5" xfId="7" applyNumberFormat="1" applyFont="1" applyFill="1" applyBorder="1" applyAlignment="1">
      <alignment horizontal="right"/>
    </xf>
    <xf numFmtId="3" fontId="35" fillId="10" borderId="5" xfId="7" applyNumberFormat="1" applyFont="1" applyFill="1" applyBorder="1" applyAlignment="1">
      <alignment horizontal="right"/>
    </xf>
    <xf numFmtId="0" fontId="37" fillId="0" borderId="5" xfId="0" applyFont="1" applyFill="1" applyBorder="1" applyAlignment="1">
      <alignment horizontal="left" indent="4"/>
    </xf>
    <xf numFmtId="0" fontId="35" fillId="0" borderId="5" xfId="3" applyFont="1" applyFill="1" applyBorder="1" applyAlignment="1">
      <alignment horizontal="left" vertical="center"/>
    </xf>
    <xf numFmtId="0" fontId="35" fillId="0" borderId="5" xfId="3" applyFont="1" applyFill="1" applyBorder="1" applyAlignment="1">
      <alignment vertical="center"/>
    </xf>
    <xf numFmtId="0" fontId="6" fillId="0" borderId="0" xfId="2" applyFont="1" applyBorder="1"/>
    <xf numFmtId="0" fontId="18" fillId="11" borderId="0" xfId="0" applyFont="1" applyFill="1" applyAlignment="1">
      <alignment horizontal="center" vertical="center" wrapText="1"/>
    </xf>
    <xf numFmtId="3" fontId="5" fillId="12" borderId="3" xfId="9" applyNumberFormat="1" applyFont="1" applyFill="1" applyBorder="1" applyAlignment="1">
      <alignment vertical="center"/>
    </xf>
    <xf numFmtId="0" fontId="36" fillId="0" borderId="0" xfId="0" applyFont="1"/>
    <xf numFmtId="0" fontId="7" fillId="13" borderId="6" xfId="3" applyFont="1" applyFill="1" applyBorder="1" applyAlignment="1">
      <alignment vertical="center"/>
    </xf>
    <xf numFmtId="3" fontId="7" fillId="13" borderId="6" xfId="7" applyNumberFormat="1" applyFont="1" applyFill="1" applyBorder="1" applyAlignment="1">
      <alignment horizontal="right" vertical="center"/>
    </xf>
    <xf numFmtId="0" fontId="35" fillId="0" borderId="4" xfId="3" applyFont="1" applyFill="1" applyBorder="1" applyAlignment="1">
      <alignment horizontal="left" vertical="center" indent="1"/>
    </xf>
    <xf numFmtId="0" fontId="39" fillId="0" borderId="0" xfId="2" applyFont="1" applyFill="1" applyBorder="1" applyAlignment="1">
      <alignment vertical="center"/>
    </xf>
    <xf numFmtId="3" fontId="36" fillId="0" borderId="4" xfId="7" applyNumberFormat="1" applyFont="1" applyFill="1" applyBorder="1" applyAlignment="1">
      <alignment horizontal="right"/>
    </xf>
    <xf numFmtId="3" fontId="35" fillId="10" borderId="4" xfId="7" applyNumberFormat="1" applyFont="1" applyFill="1" applyBorder="1" applyAlignment="1">
      <alignment horizontal="right"/>
    </xf>
    <xf numFmtId="0" fontId="35" fillId="0" borderId="5" xfId="3" applyFont="1" applyBorder="1" applyAlignment="1">
      <alignment horizontal="left" vertical="center" indent="1"/>
    </xf>
    <xf numFmtId="43" fontId="18" fillId="13" borderId="6" xfId="5" applyFont="1" applyFill="1" applyBorder="1" applyAlignment="1">
      <alignment vertical="center"/>
    </xf>
    <xf numFmtId="3" fontId="5" fillId="11" borderId="3" xfId="9" applyNumberFormat="1" applyFont="1" applyFill="1" applyBorder="1" applyAlignment="1">
      <alignment vertical="center"/>
    </xf>
    <xf numFmtId="0" fontId="18" fillId="15" borderId="0" xfId="0" applyFont="1" applyFill="1" applyAlignment="1">
      <alignment horizontal="center" vertical="center" wrapText="1"/>
    </xf>
    <xf numFmtId="0" fontId="7" fillId="16" borderId="6" xfId="3" applyFont="1" applyFill="1" applyBorder="1" applyAlignment="1">
      <alignment vertical="center"/>
    </xf>
    <xf numFmtId="3" fontId="7" fillId="16" borderId="6" xfId="7" applyNumberFormat="1" applyFont="1" applyFill="1" applyBorder="1" applyAlignment="1">
      <alignment horizontal="right" vertical="center"/>
    </xf>
    <xf numFmtId="3" fontId="7" fillId="17" borderId="3" xfId="7" applyNumberFormat="1" applyFont="1" applyFill="1" applyBorder="1" applyAlignment="1">
      <alignment horizontal="right" vertical="center"/>
    </xf>
    <xf numFmtId="9" fontId="5" fillId="17" borderId="3" xfId="7" applyNumberFormat="1" applyFont="1" applyFill="1" applyBorder="1" applyAlignment="1">
      <alignment horizontal="center" vertical="center"/>
    </xf>
    <xf numFmtId="3" fontId="7" fillId="14" borderId="4" xfId="7" applyNumberFormat="1" applyFont="1" applyFill="1" applyBorder="1" applyAlignment="1">
      <alignment horizontal="right" vertical="center"/>
    </xf>
    <xf numFmtId="3" fontId="39" fillId="0" borderId="5" xfId="6" applyNumberFormat="1" applyFont="1" applyBorder="1"/>
    <xf numFmtId="3" fontId="7" fillId="14" borderId="5" xfId="7" applyNumberFormat="1" applyFont="1" applyFill="1" applyBorder="1" applyAlignment="1">
      <alignment horizontal="right" vertical="center"/>
    </xf>
    <xf numFmtId="37" fontId="39" fillId="0" borderId="8" xfId="6" applyNumberFormat="1" applyFont="1" applyBorder="1"/>
    <xf numFmtId="0" fontId="41" fillId="0" borderId="0" xfId="0" applyFont="1" applyBorder="1"/>
    <xf numFmtId="37" fontId="39" fillId="0" borderId="5" xfId="6" applyNumberFormat="1" applyFont="1" applyBorder="1"/>
    <xf numFmtId="3" fontId="7" fillId="14" borderId="6" xfId="7" applyNumberFormat="1" applyFont="1" applyFill="1" applyBorder="1" applyAlignment="1">
      <alignment horizontal="right" vertical="center"/>
    </xf>
    <xf numFmtId="3" fontId="42" fillId="0" borderId="0" xfId="7" applyNumberFormat="1" applyFont="1" applyFill="1" applyBorder="1" applyAlignment="1">
      <alignment horizontal="right" vertical="center"/>
    </xf>
    <xf numFmtId="0" fontId="39" fillId="0" borderId="5" xfId="2" quotePrefix="1" applyFont="1" applyFill="1" applyBorder="1" applyAlignment="1">
      <alignment horizontal="left" indent="2"/>
    </xf>
    <xf numFmtId="3" fontId="39" fillId="0" borderId="5" xfId="6" applyNumberFormat="1" applyFont="1" applyFill="1" applyBorder="1"/>
    <xf numFmtId="0" fontId="39" fillId="0" borderId="5" xfId="2" applyFont="1" applyFill="1" applyBorder="1" applyAlignment="1">
      <alignment horizontal="left" indent="2"/>
    </xf>
    <xf numFmtId="0" fontId="37" fillId="0" borderId="5" xfId="2" applyFont="1" applyFill="1" applyBorder="1" applyAlignment="1">
      <alignment horizontal="left" indent="4"/>
    </xf>
    <xf numFmtId="43" fontId="39" fillId="0" borderId="5" xfId="6" applyFont="1" applyFill="1" applyBorder="1" applyAlignment="1" applyProtection="1">
      <alignment horizontal="left" indent="2"/>
    </xf>
    <xf numFmtId="43" fontId="39" fillId="0" borderId="5" xfId="5" applyFont="1" applyFill="1" applyBorder="1" applyAlignment="1" applyProtection="1">
      <alignment horizontal="left" indent="2"/>
    </xf>
    <xf numFmtId="0" fontId="43" fillId="0" borderId="5" xfId="3" applyFont="1" applyFill="1" applyBorder="1" applyAlignment="1">
      <alignment vertical="center"/>
    </xf>
    <xf numFmtId="43" fontId="43" fillId="0" borderId="6" xfId="6" applyFont="1" applyFill="1" applyBorder="1"/>
    <xf numFmtId="3" fontId="39" fillId="0" borderId="4" xfId="3" applyNumberFormat="1" applyFont="1" applyFill="1" applyBorder="1" applyAlignment="1">
      <alignment vertical="center"/>
    </xf>
    <xf numFmtId="3" fontId="39" fillId="0" borderId="5" xfId="3" applyNumberFormat="1" applyFont="1" applyFill="1" applyBorder="1" applyAlignment="1">
      <alignment vertical="center"/>
    </xf>
    <xf numFmtId="43" fontId="39" fillId="0" borderId="5" xfId="6" applyFont="1" applyFill="1" applyBorder="1" applyAlignment="1" applyProtection="1">
      <alignment horizontal="left" indent="1"/>
    </xf>
    <xf numFmtId="3" fontId="35" fillId="10" borderId="5" xfId="7" applyNumberFormat="1" applyFont="1" applyFill="1" applyBorder="1" applyAlignment="1">
      <alignment horizontal="right" vertical="center"/>
    </xf>
    <xf numFmtId="3" fontId="35" fillId="10" borderId="6" xfId="7" applyNumberFormat="1" applyFont="1" applyFill="1" applyBorder="1" applyAlignment="1">
      <alignment horizontal="right" vertical="center"/>
    </xf>
    <xf numFmtId="3" fontId="6" fillId="10" borderId="5" xfId="6" applyNumberFormat="1" applyFont="1" applyFill="1" applyBorder="1"/>
    <xf numFmtId="0" fontId="43" fillId="0" borderId="4" xfId="3" applyFont="1" applyFill="1" applyBorder="1" applyAlignment="1">
      <alignment vertical="center"/>
    </xf>
    <xf numFmtId="43" fontId="7" fillId="6" borderId="6" xfId="5" applyFont="1" applyFill="1" applyBorder="1" applyAlignment="1">
      <alignment vertical="center"/>
    </xf>
    <xf numFmtId="43" fontId="7" fillId="16" borderId="6" xfId="5" applyFont="1" applyFill="1" applyBorder="1" applyAlignment="1">
      <alignment vertical="center"/>
    </xf>
    <xf numFmtId="0" fontId="9" fillId="2" borderId="0" xfId="1" applyNumberFormat="1" applyFont="1" applyFill="1" applyAlignment="1">
      <alignment horizontal="left" wrapText="1"/>
    </xf>
    <xf numFmtId="0" fontId="9" fillId="2" borderId="0" xfId="1" applyNumberFormat="1" applyFont="1" applyFill="1" applyBorder="1" applyAlignment="1">
      <alignment horizontal="left" vertical="center" wrapText="1"/>
    </xf>
    <xf numFmtId="3" fontId="39" fillId="0" borderId="6" xfId="3" applyNumberFormat="1" applyFont="1" applyFill="1" applyBorder="1" applyAlignment="1">
      <alignment vertical="center"/>
    </xf>
    <xf numFmtId="0" fontId="5" fillId="12" borderId="3" xfId="3" applyFont="1" applyFill="1" applyBorder="1" applyAlignment="1">
      <alignment horizontal="center" vertical="center" wrapText="1"/>
    </xf>
    <xf numFmtId="0" fontId="7" fillId="11" borderId="0" xfId="2" applyFont="1" applyFill="1" applyBorder="1" applyAlignment="1">
      <alignment horizontal="center" vertical="center" textRotation="90"/>
    </xf>
    <xf numFmtId="0" fontId="18" fillId="13" borderId="4" xfId="2" applyFont="1" applyFill="1" applyBorder="1" applyAlignment="1">
      <alignment horizontal="center" vertical="center" textRotation="90" wrapText="1"/>
    </xf>
    <xf numFmtId="0" fontId="18" fillId="13" borderId="5" xfId="2" applyFont="1" applyFill="1" applyBorder="1" applyAlignment="1">
      <alignment horizontal="center" vertical="center" textRotation="90" wrapText="1"/>
    </xf>
    <xf numFmtId="0" fontId="18" fillId="13" borderId="6" xfId="2" applyFont="1" applyFill="1" applyBorder="1" applyAlignment="1">
      <alignment horizontal="center" vertical="center" textRotation="90" wrapText="1"/>
    </xf>
    <xf numFmtId="0" fontId="21" fillId="13" borderId="4" xfId="2" applyFont="1" applyFill="1" applyBorder="1" applyAlignment="1">
      <alignment horizontal="center" vertical="center" textRotation="90" wrapText="1"/>
    </xf>
    <xf numFmtId="0" fontId="21" fillId="13" borderId="5" xfId="2" applyFont="1" applyFill="1" applyBorder="1" applyAlignment="1">
      <alignment horizontal="center" vertical="center" textRotation="90" wrapText="1"/>
    </xf>
    <xf numFmtId="0" fontId="21" fillId="13" borderId="6" xfId="2" applyFont="1" applyFill="1" applyBorder="1" applyAlignment="1">
      <alignment horizontal="center" vertical="center" textRotation="90" wrapText="1"/>
    </xf>
    <xf numFmtId="0" fontId="9" fillId="0" borderId="0" xfId="1" applyNumberFormat="1" applyFont="1" applyAlignment="1">
      <alignment horizontal="left" vertical="center" wrapText="1"/>
    </xf>
    <xf numFmtId="44" fontId="9" fillId="0" borderId="0" xfId="1" applyFont="1" applyAlignment="1">
      <alignment horizontal="left" vertical="center" wrapText="1"/>
    </xf>
    <xf numFmtId="0" fontId="9" fillId="2" borderId="0" xfId="1" applyNumberFormat="1" applyFont="1" applyFill="1" applyAlignment="1">
      <alignment horizontal="left" vertical="center" wrapText="1"/>
    </xf>
    <xf numFmtId="0" fontId="9" fillId="2" borderId="0" xfId="1" applyNumberFormat="1" applyFont="1" applyFill="1" applyAlignment="1">
      <alignment horizontal="left" wrapText="1"/>
    </xf>
    <xf numFmtId="44" fontId="9" fillId="0" borderId="0" xfId="1" applyFont="1" applyAlignment="1">
      <alignment horizontal="left" vertical="top" wrapText="1"/>
    </xf>
    <xf numFmtId="3" fontId="7" fillId="14" borderId="0" xfId="7" applyNumberFormat="1" applyFont="1" applyFill="1" applyBorder="1" applyAlignment="1">
      <alignment horizontal="center" vertical="center" textRotation="90"/>
    </xf>
    <xf numFmtId="0" fontId="7" fillId="14" borderId="7" xfId="3" applyFont="1" applyFill="1" applyBorder="1" applyAlignment="1">
      <alignment horizontal="left" vertical="center"/>
    </xf>
    <xf numFmtId="0" fontId="7" fillId="14" borderId="8" xfId="3" applyFont="1" applyFill="1" applyBorder="1" applyAlignment="1">
      <alignment horizontal="left" vertical="center"/>
    </xf>
    <xf numFmtId="0" fontId="39" fillId="3" borderId="7" xfId="2" applyFont="1" applyFill="1" applyBorder="1" applyAlignment="1">
      <alignment horizontal="left" indent="2"/>
    </xf>
    <xf numFmtId="0" fontId="39" fillId="3" borderId="8" xfId="2" applyFont="1" applyFill="1" applyBorder="1" applyAlignment="1">
      <alignment horizontal="left" indent="2"/>
    </xf>
    <xf numFmtId="0" fontId="7" fillId="14" borderId="7" xfId="3" applyFont="1" applyFill="1" applyBorder="1" applyAlignment="1">
      <alignment horizontal="left" vertical="center" wrapText="1"/>
    </xf>
    <xf numFmtId="0" fontId="7" fillId="14" borderId="8" xfId="3" applyFont="1" applyFill="1" applyBorder="1" applyAlignment="1">
      <alignment horizontal="left" vertical="center" wrapText="1"/>
    </xf>
    <xf numFmtId="0" fontId="33" fillId="14" borderId="10" xfId="3" applyFont="1" applyFill="1" applyBorder="1" applyAlignment="1">
      <alignment horizontal="center" vertical="center"/>
    </xf>
    <xf numFmtId="0" fontId="33" fillId="14" borderId="11" xfId="3" applyFont="1" applyFill="1" applyBorder="1" applyAlignment="1">
      <alignment horizontal="center" vertical="center"/>
    </xf>
    <xf numFmtId="0" fontId="33" fillId="14" borderId="12" xfId="3" applyFont="1" applyFill="1" applyBorder="1" applyAlignment="1">
      <alignment horizontal="center" vertical="center"/>
    </xf>
    <xf numFmtId="0" fontId="7" fillId="15" borderId="0" xfId="2" applyFont="1" applyFill="1" applyBorder="1" applyAlignment="1">
      <alignment horizontal="center" vertical="center" textRotation="90"/>
    </xf>
    <xf numFmtId="0" fontId="18" fillId="16" borderId="4" xfId="2" applyFont="1" applyFill="1" applyBorder="1" applyAlignment="1">
      <alignment horizontal="center" vertical="center" textRotation="90" wrapText="1"/>
    </xf>
    <xf numFmtId="0" fontId="18" fillId="16" borderId="5" xfId="2" applyFont="1" applyFill="1" applyBorder="1" applyAlignment="1">
      <alignment horizontal="center" vertical="center" textRotation="90" wrapText="1"/>
    </xf>
    <xf numFmtId="0" fontId="18" fillId="16" borderId="6" xfId="2" applyFont="1" applyFill="1" applyBorder="1" applyAlignment="1">
      <alignment horizontal="center" vertical="center" textRotation="90" wrapText="1"/>
    </xf>
    <xf numFmtId="9" fontId="5" fillId="16" borderId="4" xfId="7" applyNumberFormat="1" applyFont="1" applyFill="1" applyBorder="1" applyAlignment="1">
      <alignment horizontal="center" vertical="center"/>
    </xf>
    <xf numFmtId="9" fontId="5" fillId="16" borderId="5" xfId="7" applyNumberFormat="1" applyFont="1" applyFill="1" applyBorder="1" applyAlignment="1">
      <alignment horizontal="center" vertical="center"/>
    </xf>
    <xf numFmtId="9" fontId="5" fillId="16" borderId="6" xfId="7" applyNumberFormat="1" applyFont="1" applyFill="1" applyBorder="1" applyAlignment="1">
      <alignment horizontal="center" vertical="center"/>
    </xf>
    <xf numFmtId="0" fontId="21" fillId="16" borderId="4" xfId="2" applyFont="1" applyFill="1" applyBorder="1" applyAlignment="1">
      <alignment horizontal="center" vertical="center" textRotation="90" wrapText="1"/>
    </xf>
    <xf numFmtId="0" fontId="21" fillId="16" borderId="5" xfId="2" applyFont="1" applyFill="1" applyBorder="1" applyAlignment="1">
      <alignment horizontal="center" vertical="center" textRotation="90" wrapText="1"/>
    </xf>
    <xf numFmtId="0" fontId="21" fillId="16" borderId="6" xfId="2" applyFont="1" applyFill="1" applyBorder="1" applyAlignment="1">
      <alignment horizontal="center" vertical="center" textRotation="90" wrapText="1"/>
    </xf>
    <xf numFmtId="0" fontId="18" fillId="17" borderId="3" xfId="2" applyFont="1" applyFill="1" applyBorder="1" applyAlignment="1">
      <alignment horizontal="center" vertical="center" wrapText="1"/>
    </xf>
    <xf numFmtId="0" fontId="33" fillId="11" borderId="10" xfId="3" applyFont="1" applyFill="1" applyBorder="1" applyAlignment="1">
      <alignment horizontal="center" vertical="center"/>
    </xf>
    <xf numFmtId="0" fontId="33" fillId="11" borderId="11" xfId="3" applyFont="1" applyFill="1" applyBorder="1" applyAlignment="1">
      <alignment horizontal="center" vertical="center"/>
    </xf>
    <xf numFmtId="0" fontId="33" fillId="11" borderId="12" xfId="3" applyFont="1" applyFill="1" applyBorder="1" applyAlignment="1">
      <alignment horizontal="center" vertical="center"/>
    </xf>
    <xf numFmtId="0" fontId="5" fillId="11" borderId="3" xfId="3" applyFont="1" applyFill="1" applyBorder="1" applyAlignment="1">
      <alignment horizontal="center" vertical="center" wrapText="1"/>
    </xf>
    <xf numFmtId="0" fontId="18"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ont="1" applyFill="1" applyBorder="1" applyAlignment="1">
      <alignment horizontal="left" indent="2"/>
    </xf>
    <xf numFmtId="0" fontId="2" fillId="3" borderId="8" xfId="2" applyFont="1"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Border="1" applyAlignment="1">
      <alignment horizontal="center" vertical="center" textRotation="90"/>
    </xf>
    <xf numFmtId="0" fontId="18" fillId="6" borderId="4" xfId="2" applyFont="1" applyFill="1" applyBorder="1" applyAlignment="1">
      <alignment horizontal="center" vertical="center" textRotation="90" wrapText="1"/>
    </xf>
    <xf numFmtId="0" fontId="18" fillId="6" borderId="5" xfId="2" applyFont="1" applyFill="1" applyBorder="1" applyAlignment="1">
      <alignment horizontal="center" vertical="center" textRotation="90" wrapText="1"/>
    </xf>
    <xf numFmtId="0" fontId="18" fillId="6" borderId="6" xfId="2" applyFont="1" applyFill="1" applyBorder="1" applyAlignment="1">
      <alignment horizontal="center" vertical="center" textRotation="90" wrapText="1"/>
    </xf>
    <xf numFmtId="9" fontId="5" fillId="6" borderId="4" xfId="7" applyNumberFormat="1" applyFont="1" applyFill="1" applyBorder="1" applyAlignment="1">
      <alignment horizontal="center" vertical="center"/>
    </xf>
    <xf numFmtId="9" fontId="5" fillId="6" borderId="5" xfId="7" applyNumberFormat="1" applyFont="1" applyFill="1" applyBorder="1" applyAlignment="1">
      <alignment horizontal="center" vertical="center"/>
    </xf>
    <xf numFmtId="9" fontId="5" fillId="6" borderId="6" xfId="7" applyNumberFormat="1" applyFont="1" applyFill="1" applyBorder="1" applyAlignment="1">
      <alignment horizontal="center" vertical="center"/>
    </xf>
    <xf numFmtId="0" fontId="21" fillId="6" borderId="4" xfId="2" applyFont="1" applyFill="1" applyBorder="1" applyAlignment="1">
      <alignment horizontal="center" vertical="center" textRotation="90" wrapText="1"/>
    </xf>
    <xf numFmtId="0" fontId="21" fillId="6" borderId="5" xfId="2" applyFont="1" applyFill="1" applyBorder="1" applyAlignment="1">
      <alignment horizontal="center" vertical="center" textRotation="90" wrapText="1"/>
    </xf>
    <xf numFmtId="0" fontId="21" fillId="6" borderId="6" xfId="2" applyFont="1" applyFill="1" applyBorder="1" applyAlignment="1">
      <alignment horizontal="center" vertical="center" textRotation="90" wrapText="1"/>
    </xf>
    <xf numFmtId="0" fontId="30" fillId="0" borderId="0" xfId="2" applyFont="1" applyFill="1" applyBorder="1" applyAlignment="1">
      <alignment horizontal="center" vertical="center"/>
    </xf>
    <xf numFmtId="0" fontId="26" fillId="0" borderId="0" xfId="2" applyFont="1" applyFill="1" applyBorder="1" applyAlignment="1">
      <alignment horizontal="center" vertical="center" wrapText="1"/>
    </xf>
    <xf numFmtId="0" fontId="28" fillId="0" borderId="0" xfId="2" quotePrefix="1" applyFont="1" applyFill="1" applyBorder="1" applyAlignment="1">
      <alignment horizontal="center" vertical="center"/>
    </xf>
    <xf numFmtId="0" fontId="29" fillId="0" borderId="0" xfId="2" quotePrefix="1" applyFont="1" applyFill="1" applyBorder="1" applyAlignment="1">
      <alignment horizontal="center" vertical="center"/>
    </xf>
    <xf numFmtId="0" fontId="33" fillId="9" borderId="10" xfId="3" applyFont="1" applyFill="1" applyBorder="1" applyAlignment="1">
      <alignment horizontal="center" vertical="center"/>
    </xf>
    <xf numFmtId="0" fontId="33" fillId="9" borderId="11" xfId="3" applyFont="1" applyFill="1" applyBorder="1" applyAlignment="1">
      <alignment horizontal="center" vertical="center"/>
    </xf>
    <xf numFmtId="0" fontId="33" fillId="9" borderId="12" xfId="3" applyFont="1" applyFill="1" applyBorder="1" applyAlignment="1">
      <alignment horizontal="center" vertical="center"/>
    </xf>
    <xf numFmtId="0" fontId="9" fillId="2" borderId="0" xfId="1" applyNumberFormat="1" applyFont="1" applyFill="1" applyBorder="1" applyAlignment="1">
      <alignment horizontal="left" vertical="center" wrapText="1"/>
    </xf>
    <xf numFmtId="0" fontId="9" fillId="2" borderId="0" xfId="1" applyNumberFormat="1" applyFont="1" applyFill="1" applyAlignment="1">
      <alignment horizontal="left" vertical="center"/>
    </xf>
    <xf numFmtId="0" fontId="26" fillId="3" borderId="0" xfId="2" applyNumberFormat="1" applyFont="1" applyFill="1" applyBorder="1" applyAlignment="1">
      <alignment horizontal="center"/>
    </xf>
    <xf numFmtId="17" fontId="26" fillId="3" borderId="0" xfId="2" quotePrefix="1" applyNumberFormat="1" applyFont="1" applyFill="1" applyBorder="1" applyAlignment="1">
      <alignment horizontal="center"/>
    </xf>
    <xf numFmtId="0" fontId="28" fillId="3" borderId="0" xfId="2" applyNumberFormat="1" applyFont="1" applyFill="1" applyBorder="1" applyAlignment="1">
      <alignment horizontal="center"/>
    </xf>
    <xf numFmtId="0" fontId="29" fillId="3" borderId="0" xfId="2" quotePrefix="1" applyNumberFormat="1" applyFont="1" applyFill="1" applyBorder="1" applyAlignment="1">
      <alignment horizontal="center"/>
    </xf>
  </cellXfs>
  <cellStyles count="16">
    <cellStyle name="Millares 2" xfId="10"/>
    <cellStyle name="Millares 2 3" xfId="6"/>
    <cellStyle name="Millares 2 52" xfId="9"/>
    <cellStyle name="Millares 2 53" xfId="12"/>
    <cellStyle name="Millares 3" xfId="8"/>
    <cellStyle name="Millares 8" xfId="4"/>
    <cellStyle name="Millares_2005_01 2" xfId="5"/>
    <cellStyle name="Moneda" xfId="1" builtinId="4"/>
    <cellStyle name="Moneda 2" xfId="11"/>
    <cellStyle name="Normal" xfId="0" builtinId="0"/>
    <cellStyle name="Normal 2 2" xfId="2"/>
    <cellStyle name="Normal 2 2 2 2" xfId="13"/>
    <cellStyle name="Normal 5" xfId="14"/>
    <cellStyle name="Normal 5 2" xfId="15"/>
    <cellStyle name="Normal_Libro1" xfId="3"/>
    <cellStyle name="Porcentual 2" xfId="7"/>
  </cellStyles>
  <dxfs count="0"/>
  <tableStyles count="0" defaultTableStyle="TableStyleMedium2" defaultPivotStyle="PivotStyleLight16"/>
  <colors>
    <mruColors>
      <color rgb="FFF5F7FA"/>
      <color rgb="FF3BAFDA"/>
      <color rgb="FF0D3A80"/>
      <color rgb="FFEFF7FB"/>
      <color rgb="FFDAEDF6"/>
      <color rgb="FF4FC1EA"/>
      <color rgb="FFFECE56"/>
      <color rgb="FFF6BB41"/>
      <color rgb="FF5FBCA5"/>
      <color rgb="FF42B5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81"/>
  <sheetViews>
    <sheetView showGridLines="0" tabSelected="1" view="pageBreakPreview" zoomScale="80" zoomScaleNormal="80" zoomScaleSheetLayoutView="80" workbookViewId="0">
      <selection activeCell="A175" sqref="A175:I175"/>
    </sheetView>
  </sheetViews>
  <sheetFormatPr baseColWidth="10" defaultColWidth="11.42578125" defaultRowHeight="12.75" outlineLevelRow="2" x14ac:dyDescent="0.2"/>
  <cols>
    <col min="1" max="2" width="5.7109375" style="3" customWidth="1"/>
    <col min="3" max="3" width="63.7109375" style="3" customWidth="1"/>
    <col min="4" max="4" width="18.42578125" style="3" customWidth="1"/>
    <col min="5" max="5" width="1.28515625" style="7" customWidth="1"/>
    <col min="6" max="6" width="20.28515625" style="7" customWidth="1"/>
    <col min="7" max="7" width="20.42578125" style="3" customWidth="1"/>
    <col min="8" max="8" width="1.5703125" style="3" customWidth="1"/>
    <col min="9" max="9" width="14" style="3" customWidth="1"/>
    <col min="10" max="10" width="11.5703125" style="4" bestFit="1" customWidth="1"/>
    <col min="11" max="11" width="14" style="3" bestFit="1" customWidth="1"/>
    <col min="12" max="16384" width="11.42578125" style="3"/>
  </cols>
  <sheetData>
    <row r="1" spans="1:10" ht="27.75" customHeight="1" x14ac:dyDescent="0.2">
      <c r="A1" s="205" t="s">
        <v>106</v>
      </c>
      <c r="B1" s="205"/>
      <c r="C1" s="205"/>
      <c r="D1" s="205"/>
      <c r="E1" s="205"/>
      <c r="F1" s="205"/>
      <c r="G1" s="205"/>
      <c r="H1" s="205"/>
      <c r="I1" s="205"/>
    </row>
    <row r="2" spans="1:10" ht="18" x14ac:dyDescent="0.2">
      <c r="A2" s="206" t="s">
        <v>107</v>
      </c>
      <c r="B2" s="206"/>
      <c r="C2" s="206"/>
      <c r="D2" s="206"/>
      <c r="E2" s="206"/>
      <c r="F2" s="206"/>
      <c r="G2" s="206"/>
      <c r="H2" s="206"/>
      <c r="I2" s="206"/>
    </row>
    <row r="3" spans="1:10" ht="20.25" customHeight="1" x14ac:dyDescent="0.2">
      <c r="A3" s="207" t="s">
        <v>120</v>
      </c>
      <c r="B3" s="207"/>
      <c r="C3" s="207"/>
      <c r="D3" s="207"/>
      <c r="E3" s="207"/>
      <c r="F3" s="207"/>
      <c r="G3" s="207"/>
      <c r="H3" s="207"/>
      <c r="I3" s="207"/>
    </row>
    <row r="4" spans="1:10" ht="17.25" customHeight="1" x14ac:dyDescent="0.2">
      <c r="A4" s="208" t="s">
        <v>41</v>
      </c>
      <c r="B4" s="208"/>
      <c r="C4" s="208"/>
      <c r="D4" s="208"/>
      <c r="E4" s="208"/>
      <c r="F4" s="208"/>
      <c r="G4" s="208"/>
      <c r="H4" s="208"/>
      <c r="I4" s="208"/>
    </row>
    <row r="5" spans="1:10" ht="15.75" x14ac:dyDescent="0.25">
      <c r="A5" s="88"/>
      <c r="B5" s="88"/>
      <c r="C5" s="88"/>
      <c r="D5" s="88"/>
      <c r="E5" s="88"/>
      <c r="F5" s="88"/>
      <c r="G5" s="88"/>
      <c r="H5" s="88"/>
      <c r="I5" s="88"/>
    </row>
    <row r="6" spans="1:10" customFormat="1" ht="31.5" customHeight="1" x14ac:dyDescent="0.25">
      <c r="A6" s="209" t="s">
        <v>85</v>
      </c>
      <c r="B6" s="210"/>
      <c r="C6" s="210"/>
      <c r="D6" s="210"/>
      <c r="E6" s="210"/>
      <c r="F6" s="210"/>
      <c r="G6" s="210"/>
      <c r="H6" s="210"/>
      <c r="I6" s="211"/>
    </row>
    <row r="7" spans="1:10" ht="15.75" x14ac:dyDescent="0.25">
      <c r="C7" s="5"/>
      <c r="D7" s="6"/>
      <c r="F7" s="3"/>
      <c r="G7" s="6"/>
      <c r="H7" s="7"/>
    </row>
    <row r="8" spans="1:10" s="8" customFormat="1" ht="60" customHeight="1" x14ac:dyDescent="0.25">
      <c r="C8" s="63"/>
      <c r="D8" s="64" t="s">
        <v>109</v>
      </c>
      <c r="E8" s="9"/>
      <c r="F8" s="64" t="s">
        <v>91</v>
      </c>
      <c r="G8" s="64" t="s">
        <v>108</v>
      </c>
      <c r="H8" s="9"/>
      <c r="I8" s="64" t="s">
        <v>65</v>
      </c>
      <c r="J8" s="10"/>
    </row>
    <row r="9" spans="1:10" s="11" customFormat="1" ht="4.5" customHeight="1" x14ac:dyDescent="0.2">
      <c r="C9" s="12"/>
      <c r="D9" s="53"/>
      <c r="E9" s="14"/>
      <c r="F9" s="13"/>
      <c r="G9" s="13"/>
      <c r="H9" s="14"/>
      <c r="I9" s="15"/>
      <c r="J9" s="16"/>
    </row>
    <row r="10" spans="1:10" s="8" customFormat="1" ht="15.95" customHeight="1" x14ac:dyDescent="0.2">
      <c r="A10" s="195" t="s">
        <v>42</v>
      </c>
      <c r="B10" s="196" t="s">
        <v>43</v>
      </c>
      <c r="C10" s="93" t="s">
        <v>1</v>
      </c>
      <c r="D10" s="94">
        <v>4606901.8387271883</v>
      </c>
      <c r="E10" s="95"/>
      <c r="F10" s="94">
        <v>4368915.5868800189</v>
      </c>
      <c r="G10" s="96">
        <v>4769890.7537799627</v>
      </c>
      <c r="H10" s="17"/>
      <c r="I10" s="199">
        <f>+G28/G37</f>
        <v>0.85582352356839742</v>
      </c>
      <c r="J10" s="16"/>
    </row>
    <row r="11" spans="1:10" ht="15.95" hidden="1" customHeight="1" outlineLevel="1" x14ac:dyDescent="0.25">
      <c r="A11" s="195"/>
      <c r="B11" s="197"/>
      <c r="C11" s="97" t="s">
        <v>86</v>
      </c>
      <c r="D11" s="98">
        <v>2850156.2720575938</v>
      </c>
      <c r="E11" s="95"/>
      <c r="F11" s="98">
        <v>2909287.364710018</v>
      </c>
      <c r="G11" s="99">
        <v>2922912.8523799651</v>
      </c>
      <c r="H11" s="18"/>
      <c r="I11" s="200"/>
      <c r="J11" s="16"/>
    </row>
    <row r="12" spans="1:10" ht="15.95" hidden="1" customHeight="1" outlineLevel="1" x14ac:dyDescent="0.25">
      <c r="A12" s="195"/>
      <c r="B12" s="197"/>
      <c r="C12" s="97" t="s">
        <v>35</v>
      </c>
      <c r="D12" s="98">
        <v>378084.37017706549</v>
      </c>
      <c r="E12" s="95"/>
      <c r="F12" s="98">
        <v>344590.35410999862</v>
      </c>
      <c r="G12" s="99">
        <v>393641.5549199995</v>
      </c>
      <c r="H12" s="18"/>
      <c r="I12" s="200"/>
      <c r="J12" s="19"/>
    </row>
    <row r="13" spans="1:10" ht="15.95" hidden="1" customHeight="1" outlineLevel="1" x14ac:dyDescent="0.25">
      <c r="A13" s="195"/>
      <c r="B13" s="197"/>
      <c r="C13" s="97" t="s">
        <v>87</v>
      </c>
      <c r="D13" s="98">
        <v>1378661.196492529</v>
      </c>
      <c r="E13" s="95"/>
      <c r="F13" s="98">
        <v>1115037.8680600026</v>
      </c>
      <c r="G13" s="99">
        <v>1453336.3464799982</v>
      </c>
      <c r="H13" s="18"/>
      <c r="I13" s="200"/>
      <c r="J13" s="19"/>
    </row>
    <row r="14" spans="1:10" ht="15.95" hidden="1" customHeight="1" outlineLevel="1" x14ac:dyDescent="0.25">
      <c r="A14" s="195"/>
      <c r="B14" s="197"/>
      <c r="C14" s="100" t="s">
        <v>34</v>
      </c>
      <c r="D14" s="98">
        <v>221187.57966494706</v>
      </c>
      <c r="E14" s="95"/>
      <c r="F14" s="98">
        <v>171708.79695000031</v>
      </c>
      <c r="G14" s="99">
        <v>197217.35158999998</v>
      </c>
      <c r="H14" s="18"/>
      <c r="I14" s="200"/>
      <c r="J14" s="19"/>
    </row>
    <row r="15" spans="1:10" ht="15.95" hidden="1" customHeight="1" outlineLevel="1" x14ac:dyDescent="0.25">
      <c r="A15" s="195"/>
      <c r="B15" s="197"/>
      <c r="C15" s="100" t="s">
        <v>33</v>
      </c>
      <c r="D15" s="98">
        <v>1133414.7615990664</v>
      </c>
      <c r="E15" s="95"/>
      <c r="F15" s="98">
        <v>918529.9198799989</v>
      </c>
      <c r="G15" s="99">
        <v>1232087.6240699983</v>
      </c>
      <c r="H15" s="18"/>
      <c r="I15" s="200"/>
      <c r="J15" s="19"/>
    </row>
    <row r="16" spans="1:10" ht="15.95" hidden="1" customHeight="1" outlineLevel="1" x14ac:dyDescent="0.25">
      <c r="A16" s="195"/>
      <c r="B16" s="197"/>
      <c r="C16" s="100" t="s">
        <v>32</v>
      </c>
      <c r="D16" s="98">
        <v>24058.855228515626</v>
      </c>
      <c r="E16" s="95"/>
      <c r="F16" s="98">
        <v>24799.151230000003</v>
      </c>
      <c r="G16" s="99">
        <v>24031.37082</v>
      </c>
      <c r="H16" s="18"/>
      <c r="I16" s="200"/>
      <c r="J16" s="19"/>
    </row>
    <row r="17" spans="1:11" ht="15.95" customHeight="1" collapsed="1" x14ac:dyDescent="0.25">
      <c r="A17" s="195"/>
      <c r="B17" s="197"/>
      <c r="C17" s="101" t="s">
        <v>79</v>
      </c>
      <c r="D17" s="98">
        <v>5039491.3176144296</v>
      </c>
      <c r="E17" s="95"/>
      <c r="F17" s="98">
        <v>4688117.4393629692</v>
      </c>
      <c r="G17" s="99">
        <v>4884849.5709709935</v>
      </c>
      <c r="H17" s="17"/>
      <c r="I17" s="200"/>
      <c r="J17" s="20"/>
    </row>
    <row r="18" spans="1:11" ht="15.95" customHeight="1" x14ac:dyDescent="0.25">
      <c r="A18" s="195"/>
      <c r="B18" s="197"/>
      <c r="C18" s="101" t="s">
        <v>80</v>
      </c>
      <c r="D18" s="98">
        <v>735728.60437958397</v>
      </c>
      <c r="E18" s="95"/>
      <c r="F18" s="98">
        <v>709545.85808000015</v>
      </c>
      <c r="G18" s="99">
        <v>653591.87585000007</v>
      </c>
      <c r="H18" s="17"/>
      <c r="I18" s="200"/>
      <c r="J18" s="16"/>
    </row>
    <row r="19" spans="1:11" ht="15.95" customHeight="1" x14ac:dyDescent="0.25">
      <c r="A19" s="195"/>
      <c r="B19" s="197"/>
      <c r="C19" s="102" t="s">
        <v>39</v>
      </c>
      <c r="D19" s="98">
        <v>129010.15753100892</v>
      </c>
      <c r="E19" s="95"/>
      <c r="F19" s="98">
        <v>105621.80637402322</v>
      </c>
      <c r="G19" s="99">
        <v>122249.91888002701</v>
      </c>
      <c r="H19" s="17"/>
      <c r="I19" s="200"/>
      <c r="J19" s="16"/>
    </row>
    <row r="20" spans="1:11" s="8" customFormat="1" ht="15.95" customHeight="1" x14ac:dyDescent="0.25">
      <c r="A20" s="195"/>
      <c r="B20" s="197"/>
      <c r="C20" s="102" t="s">
        <v>40</v>
      </c>
      <c r="D20" s="98">
        <v>36155.884070189568</v>
      </c>
      <c r="E20" s="95"/>
      <c r="F20" s="98">
        <v>34760.962649999987</v>
      </c>
      <c r="G20" s="99">
        <v>35906.768199999991</v>
      </c>
      <c r="H20" s="21"/>
      <c r="I20" s="200"/>
      <c r="J20" s="16"/>
      <c r="K20" s="22"/>
    </row>
    <row r="21" spans="1:11" ht="15.95" customHeight="1" x14ac:dyDescent="0.25">
      <c r="A21" s="195"/>
      <c r="B21" s="197"/>
      <c r="C21" s="102" t="s">
        <v>24</v>
      </c>
      <c r="D21" s="98">
        <v>238091.3645868212</v>
      </c>
      <c r="E21" s="95"/>
      <c r="F21" s="98">
        <v>202366.90970997937</v>
      </c>
      <c r="G21" s="99">
        <v>223051.9009099564</v>
      </c>
      <c r="H21" s="17"/>
      <c r="I21" s="200"/>
      <c r="J21" s="16"/>
      <c r="K21" s="23"/>
    </row>
    <row r="22" spans="1:11" ht="15.95" customHeight="1" x14ac:dyDescent="0.25">
      <c r="A22" s="195"/>
      <c r="B22" s="197"/>
      <c r="C22" s="102" t="s">
        <v>25</v>
      </c>
      <c r="D22" s="98">
        <v>1271141.2826426269</v>
      </c>
      <c r="E22" s="95"/>
      <c r="F22" s="98">
        <v>1191481.7529250006</v>
      </c>
      <c r="G22" s="99">
        <v>1140096.9896994999</v>
      </c>
      <c r="H22" s="17"/>
      <c r="I22" s="200"/>
      <c r="J22" s="16"/>
      <c r="K22" s="24"/>
    </row>
    <row r="23" spans="1:11" ht="15.95" customHeight="1" x14ac:dyDescent="0.25">
      <c r="A23" s="195"/>
      <c r="B23" s="197"/>
      <c r="C23" s="102" t="s">
        <v>37</v>
      </c>
      <c r="D23" s="98">
        <v>30836.488218119903</v>
      </c>
      <c r="E23" s="95"/>
      <c r="F23" s="98">
        <v>28696.650899999997</v>
      </c>
      <c r="G23" s="99">
        <v>34527.706819999992</v>
      </c>
      <c r="H23" s="17"/>
      <c r="I23" s="200"/>
      <c r="J23" s="25"/>
      <c r="K23" s="23"/>
    </row>
    <row r="24" spans="1:11" ht="15.95" customHeight="1" x14ac:dyDescent="0.25">
      <c r="A24" s="195"/>
      <c r="B24" s="197"/>
      <c r="C24" s="102" t="s">
        <v>26</v>
      </c>
      <c r="D24" s="98">
        <v>25533.864818615439</v>
      </c>
      <c r="E24" s="95"/>
      <c r="F24" s="98">
        <v>20434.687849983173</v>
      </c>
      <c r="G24" s="99">
        <v>21902.881630011874</v>
      </c>
      <c r="H24" s="17"/>
      <c r="I24" s="200"/>
      <c r="J24" s="25"/>
    </row>
    <row r="25" spans="1:11" ht="15.95" customHeight="1" x14ac:dyDescent="0.25">
      <c r="A25" s="195"/>
      <c r="B25" s="197"/>
      <c r="C25" s="102" t="s">
        <v>27</v>
      </c>
      <c r="D25" s="98">
        <v>67388.544470961162</v>
      </c>
      <c r="E25" s="95"/>
      <c r="F25" s="98">
        <v>55684.634829999988</v>
      </c>
      <c r="G25" s="99">
        <v>66840.941340000005</v>
      </c>
      <c r="H25" s="17"/>
      <c r="I25" s="200"/>
      <c r="J25" s="16"/>
    </row>
    <row r="26" spans="1:11" ht="15.95" customHeight="1" x14ac:dyDescent="0.25">
      <c r="A26" s="195"/>
      <c r="B26" s="197"/>
      <c r="C26" s="102" t="s">
        <v>38</v>
      </c>
      <c r="D26" s="98">
        <v>111138.13377140004</v>
      </c>
      <c r="E26" s="95"/>
      <c r="F26" s="98">
        <v>104269.84273000003</v>
      </c>
      <c r="G26" s="99">
        <v>115617.79656</v>
      </c>
      <c r="H26" s="17"/>
      <c r="I26" s="200"/>
    </row>
    <row r="27" spans="1:11" ht="15.95" customHeight="1" x14ac:dyDescent="0.25">
      <c r="A27" s="195"/>
      <c r="B27" s="197"/>
      <c r="C27" s="102" t="s">
        <v>28</v>
      </c>
      <c r="D27" s="98">
        <v>181531.27659480486</v>
      </c>
      <c r="E27" s="95"/>
      <c r="F27" s="98">
        <v>153047.40497419328</v>
      </c>
      <c r="G27" s="99">
        <v>142819.23227858293</v>
      </c>
      <c r="H27" s="21"/>
      <c r="I27" s="200"/>
      <c r="J27" s="16"/>
    </row>
    <row r="28" spans="1:11" s="11" customFormat="1" ht="18" customHeight="1" x14ac:dyDescent="0.25">
      <c r="A28" s="195"/>
      <c r="B28" s="198"/>
      <c r="C28" s="69" t="s">
        <v>115</v>
      </c>
      <c r="D28" s="70">
        <f>+D10+SUM(D17:D27)</f>
        <v>12472948.757425752</v>
      </c>
      <c r="E28"/>
      <c r="F28" s="70">
        <f>+F10+SUM(F17:F27)</f>
        <v>11662943.537266169</v>
      </c>
      <c r="G28" s="70">
        <f>+G10+SUM(G17:G27)</f>
        <v>12211346.336919034</v>
      </c>
      <c r="H28" s="21"/>
      <c r="I28" s="201"/>
      <c r="J28" s="26"/>
      <c r="K28" s="27"/>
    </row>
    <row r="29" spans="1:11" s="7" customFormat="1" ht="6.6" customHeight="1" x14ac:dyDescent="0.25">
      <c r="A29" s="195"/>
      <c r="B29" s="33"/>
      <c r="C29" s="54"/>
      <c r="D29" s="28"/>
      <c r="E29" s="28"/>
      <c r="F29" s="28"/>
      <c r="G29" s="28"/>
      <c r="H29" s="21"/>
      <c r="I29" s="55"/>
      <c r="J29" s="16"/>
    </row>
    <row r="30" spans="1:11" ht="18.75" customHeight="1" x14ac:dyDescent="0.2">
      <c r="A30" s="195"/>
      <c r="B30" s="202" t="s">
        <v>113</v>
      </c>
      <c r="C30" s="58" t="s">
        <v>77</v>
      </c>
      <c r="D30" s="59">
        <v>2119686.04799968</v>
      </c>
      <c r="E30" s="21"/>
      <c r="F30" s="59">
        <v>1947054.4950500024</v>
      </c>
      <c r="G30" s="96">
        <v>1800166.6338700128</v>
      </c>
      <c r="H30" s="21"/>
      <c r="I30" s="199">
        <f>+G32/G37</f>
        <v>0.14417647643160258</v>
      </c>
    </row>
    <row r="31" spans="1:11" ht="18.75" customHeight="1" x14ac:dyDescent="0.25">
      <c r="A31" s="195"/>
      <c r="B31" s="203"/>
      <c r="C31" s="60" t="s">
        <v>78</v>
      </c>
      <c r="D31" s="57">
        <v>279976.60818874877</v>
      </c>
      <c r="E31" s="21"/>
      <c r="F31" s="57">
        <v>268694.14235000015</v>
      </c>
      <c r="G31" s="99">
        <v>257020.20296999798</v>
      </c>
      <c r="H31" s="21"/>
      <c r="I31" s="200"/>
    </row>
    <row r="32" spans="1:11" s="11" customFormat="1" ht="18.75" customHeight="1" x14ac:dyDescent="0.25">
      <c r="A32" s="195"/>
      <c r="B32" s="204"/>
      <c r="C32" s="144" t="s">
        <v>114</v>
      </c>
      <c r="D32" s="70">
        <f t="shared" ref="D32:F32" si="0">SUM(D30:D31)</f>
        <v>2399662.6561884289</v>
      </c>
      <c r="E32" s="21"/>
      <c r="F32" s="70">
        <f t="shared" si="0"/>
        <v>2215748.6374000027</v>
      </c>
      <c r="G32" s="70">
        <f>SUM(G30:G31)</f>
        <v>2057186.8368400107</v>
      </c>
      <c r="H32" s="17"/>
      <c r="I32" s="201"/>
      <c r="J32" s="29"/>
    </row>
    <row r="33" spans="1:10" s="11" customFormat="1" ht="15.75" x14ac:dyDescent="0.25">
      <c r="A33" s="195"/>
      <c r="B33" s="33"/>
      <c r="C33" s="30"/>
      <c r="D33" s="128"/>
      <c r="E33" s="128"/>
      <c r="F33" s="128"/>
      <c r="G33" s="128"/>
      <c r="H33" s="17"/>
      <c r="I33" s="55"/>
      <c r="J33" s="29"/>
    </row>
    <row r="34" spans="1:10" s="11" customFormat="1" ht="15.75" customHeight="1" x14ac:dyDescent="0.25">
      <c r="A34" s="195"/>
      <c r="B34" s="187" t="s">
        <v>47</v>
      </c>
      <c r="C34" s="187"/>
      <c r="D34" s="71">
        <f>D37-D35</f>
        <v>6661572.9513615482</v>
      </c>
      <c r="E34" s="21"/>
      <c r="F34" s="71">
        <f t="shared" ref="F34:G34" si="1">F37-F35</f>
        <v>6230519.2771732006</v>
      </c>
      <c r="G34" s="71">
        <f t="shared" si="1"/>
        <v>6636998.1218980402</v>
      </c>
      <c r="H34" s="17"/>
      <c r="I34" s="72">
        <f>+G34/$G$37</f>
        <v>0.4651492932787234</v>
      </c>
      <c r="J34" s="29"/>
    </row>
    <row r="35" spans="1:10" s="11" customFormat="1" ht="15.75" customHeight="1" x14ac:dyDescent="0.2">
      <c r="A35" s="195"/>
      <c r="B35" s="187" t="s">
        <v>48</v>
      </c>
      <c r="C35" s="187"/>
      <c r="D35" s="71">
        <f>+D17+D18+D20+D32</f>
        <v>8211038.4622526318</v>
      </c>
      <c r="E35" s="21"/>
      <c r="F35" s="71">
        <f>+F17+F18+F20+F32</f>
        <v>7648172.8974929713</v>
      </c>
      <c r="G35" s="71">
        <f>+G17+G18+G20+G32</f>
        <v>7631535.0518610049</v>
      </c>
      <c r="H35" s="85"/>
      <c r="I35" s="72">
        <f>+G35/$G$37</f>
        <v>0.53485070672127655</v>
      </c>
      <c r="J35" s="29"/>
    </row>
    <row r="36" spans="1:10" s="7" customFormat="1" ht="15" x14ac:dyDescent="0.25">
      <c r="B36" s="33"/>
      <c r="C36" s="30"/>
      <c r="D36" s="34"/>
      <c r="E36" s="21"/>
      <c r="F36" s="32"/>
      <c r="G36" s="32"/>
      <c r="H36" s="17"/>
      <c r="I36" s="33"/>
      <c r="J36" s="19"/>
    </row>
    <row r="37" spans="1:10" s="7" customFormat="1" ht="24.75" customHeight="1" x14ac:dyDescent="0.25">
      <c r="A37" s="188" t="s">
        <v>49</v>
      </c>
      <c r="B37" s="189" t="s">
        <v>100</v>
      </c>
      <c r="C37" s="190"/>
      <c r="D37" s="65">
        <f t="shared" ref="D37" si="2">+D32+D28</f>
        <v>14872611.41361418</v>
      </c>
      <c r="E37" s="56"/>
      <c r="F37" s="65">
        <f t="shared" ref="F37" si="3">+F28+F32</f>
        <v>13878692.174666172</v>
      </c>
      <c r="G37" s="65">
        <f>+G28+G32</f>
        <v>14268533.173759045</v>
      </c>
      <c r="H37" s="17"/>
      <c r="I37" s="84"/>
      <c r="J37" s="19"/>
    </row>
    <row r="38" spans="1:10" s="7" customFormat="1" ht="14.25" customHeight="1" x14ac:dyDescent="0.2">
      <c r="A38" s="188"/>
      <c r="B38" s="191" t="s">
        <v>96</v>
      </c>
      <c r="C38" s="192"/>
      <c r="D38" s="61"/>
      <c r="E38" s="21"/>
      <c r="F38" s="61">
        <v>713581.52964999177</v>
      </c>
      <c r="G38" s="61">
        <v>740028.16490997188</v>
      </c>
      <c r="H38" s="17"/>
      <c r="I38" s="84"/>
      <c r="J38" s="19"/>
    </row>
    <row r="39" spans="1:10" s="7" customFormat="1" ht="14.25" customHeight="1" x14ac:dyDescent="0.2">
      <c r="A39" s="188"/>
      <c r="B39" s="191" t="s">
        <v>97</v>
      </c>
      <c r="C39" s="192"/>
      <c r="D39" s="61"/>
      <c r="E39" s="21"/>
      <c r="F39" s="61">
        <v>112567.36128</v>
      </c>
      <c r="G39" s="61">
        <v>48637.11988999998</v>
      </c>
      <c r="H39" s="17"/>
      <c r="I39" s="84"/>
      <c r="J39" s="19"/>
    </row>
    <row r="40" spans="1:10" s="7" customFormat="1" ht="25.5" customHeight="1" x14ac:dyDescent="0.2">
      <c r="A40" s="188"/>
      <c r="B40" s="189" t="s">
        <v>101</v>
      </c>
      <c r="C40" s="190"/>
      <c r="D40" s="65"/>
      <c r="E40" s="85"/>
      <c r="F40" s="67">
        <f t="shared" ref="F40" si="4">+F37-F38-F39</f>
        <v>13052543.283736181</v>
      </c>
      <c r="G40" s="67">
        <f>+G37-G38-G39</f>
        <v>13479867.888959073</v>
      </c>
      <c r="H40" s="17"/>
      <c r="I40" s="84"/>
      <c r="J40" s="19"/>
    </row>
    <row r="41" spans="1:10" s="7" customFormat="1" ht="14.25" customHeight="1" x14ac:dyDescent="0.2">
      <c r="A41" s="188"/>
      <c r="B41" s="191" t="s">
        <v>102</v>
      </c>
      <c r="C41" s="192"/>
      <c r="D41" s="73"/>
      <c r="E41" s="85"/>
      <c r="F41" s="61">
        <v>241328.93466229772</v>
      </c>
      <c r="G41" s="61">
        <v>299359.62152000156</v>
      </c>
      <c r="H41" s="17"/>
      <c r="I41" s="84"/>
      <c r="J41" s="19"/>
    </row>
    <row r="42" spans="1:10" s="7" customFormat="1" ht="33" customHeight="1" x14ac:dyDescent="0.2">
      <c r="A42" s="188"/>
      <c r="B42" s="193" t="s">
        <v>99</v>
      </c>
      <c r="C42" s="194"/>
      <c r="D42" s="65"/>
      <c r="E42" s="85"/>
      <c r="F42" s="68">
        <f t="shared" ref="F42" si="5">+F40-F41</f>
        <v>12811214.349073883</v>
      </c>
      <c r="G42" s="68">
        <f>+G40-G41</f>
        <v>13180508.267439071</v>
      </c>
      <c r="H42" s="17"/>
      <c r="I42" s="84"/>
      <c r="J42" s="19"/>
    </row>
    <row r="43" spans="1:10" customFormat="1" ht="15" x14ac:dyDescent="0.25"/>
    <row r="44" spans="1:10" customFormat="1" ht="27.75" customHeight="1" x14ac:dyDescent="0.25">
      <c r="A44" s="183" t="s">
        <v>95</v>
      </c>
      <c r="B44" s="184"/>
      <c r="C44" s="184"/>
      <c r="D44" s="184"/>
      <c r="E44" s="184"/>
      <c r="F44" s="184"/>
      <c r="G44" s="184"/>
      <c r="H44" s="184"/>
      <c r="I44" s="185"/>
    </row>
    <row r="45" spans="1:10" customFormat="1" ht="8.25" customHeight="1" x14ac:dyDescent="0.25"/>
    <row r="46" spans="1:10" s="8" customFormat="1" ht="30" customHeight="1" x14ac:dyDescent="0.25">
      <c r="C46" s="63"/>
      <c r="D46"/>
      <c r="E46" s="103"/>
      <c r="F46" s="104" t="str">
        <f>+F8</f>
        <v>Recaudación
 2018</v>
      </c>
      <c r="G46" s="104" t="str">
        <f>+G8</f>
        <v>Recaudación 
2019</v>
      </c>
      <c r="H46" s="103"/>
      <c r="I46" s="56"/>
      <c r="J46" s="10"/>
    </row>
    <row r="47" spans="1:10" customFormat="1" ht="8.25" customHeight="1" x14ac:dyDescent="0.25"/>
    <row r="48" spans="1:10" s="11" customFormat="1" ht="19.5" customHeight="1" x14ac:dyDescent="0.25">
      <c r="A48" s="186" t="s">
        <v>94</v>
      </c>
      <c r="B48" s="186"/>
      <c r="C48" s="186"/>
      <c r="D48"/>
      <c r="E48"/>
      <c r="F48" s="115">
        <f>+F50+F76+F102</f>
        <v>1266376.9293034703</v>
      </c>
      <c r="G48" s="115">
        <f t="shared" ref="G48" si="6">+G50</f>
        <v>0</v>
      </c>
      <c r="H48"/>
      <c r="I48"/>
      <c r="J48" s="16"/>
    </row>
    <row r="49" spans="1:11" customFormat="1" ht="6" customHeight="1" x14ac:dyDescent="0.25"/>
    <row r="50" spans="1:11" customFormat="1" ht="19.5" customHeight="1" x14ac:dyDescent="0.25">
      <c r="A50" s="149" t="s">
        <v>92</v>
      </c>
      <c r="B50" s="149"/>
      <c r="C50" s="149"/>
      <c r="F50" s="105">
        <f>+F70+F74</f>
        <v>1103020.7518500187</v>
      </c>
      <c r="G50" s="105"/>
    </row>
    <row r="51" spans="1:11" customFormat="1" ht="6" hidden="1" customHeight="1" outlineLevel="1" x14ac:dyDescent="0.25"/>
    <row r="52" spans="1:11" s="8" customFormat="1" ht="15.95" hidden="1" customHeight="1" outlineLevel="1" x14ac:dyDescent="0.25">
      <c r="A52" s="150" t="s">
        <v>42</v>
      </c>
      <c r="B52" s="151" t="s">
        <v>43</v>
      </c>
      <c r="C52" s="93" t="s">
        <v>1</v>
      </c>
      <c r="D52"/>
      <c r="E52" s="106"/>
      <c r="F52" s="94">
        <v>897883.33715999546</v>
      </c>
      <c r="G52" s="96"/>
      <c r="H52"/>
      <c r="I52"/>
      <c r="J52" s="16"/>
    </row>
    <row r="53" spans="1:11" ht="15.95" hidden="1" customHeight="1" outlineLevel="2" x14ac:dyDescent="0.25">
      <c r="A53" s="150"/>
      <c r="B53" s="152"/>
      <c r="C53" s="97" t="s">
        <v>86</v>
      </c>
      <c r="D53"/>
      <c r="E53" s="106"/>
      <c r="F53" s="98">
        <v>29466.540469999949</v>
      </c>
      <c r="G53" s="99"/>
      <c r="H53"/>
      <c r="I53"/>
      <c r="J53" s="16"/>
    </row>
    <row r="54" spans="1:11" ht="15.95" hidden="1" customHeight="1" outlineLevel="2" x14ac:dyDescent="0.25">
      <c r="A54" s="150"/>
      <c r="B54" s="152"/>
      <c r="C54" s="97" t="s">
        <v>35</v>
      </c>
      <c r="D54"/>
      <c r="E54" s="106"/>
      <c r="F54" s="98">
        <v>7242.356740000012</v>
      </c>
      <c r="G54" s="99"/>
      <c r="H54"/>
      <c r="I54"/>
      <c r="J54" s="19"/>
    </row>
    <row r="55" spans="1:11" ht="15.95" hidden="1" customHeight="1" outlineLevel="2" x14ac:dyDescent="0.25">
      <c r="A55" s="150"/>
      <c r="B55" s="152"/>
      <c r="C55" s="97" t="s">
        <v>87</v>
      </c>
      <c r="D55"/>
      <c r="E55" s="106"/>
      <c r="F55" s="98">
        <v>861174.43994999549</v>
      </c>
      <c r="G55" s="99"/>
      <c r="H55"/>
      <c r="I55"/>
      <c r="J55" s="19"/>
    </row>
    <row r="56" spans="1:11" ht="15.95" hidden="1" customHeight="1" outlineLevel="2" x14ac:dyDescent="0.25">
      <c r="A56" s="150"/>
      <c r="B56" s="152"/>
      <c r="C56" s="100" t="s">
        <v>34</v>
      </c>
      <c r="D56"/>
      <c r="E56" s="106"/>
      <c r="F56" s="98">
        <v>21176.061490000015</v>
      </c>
      <c r="G56" s="99"/>
      <c r="H56"/>
      <c r="I56"/>
      <c r="J56" s="19"/>
    </row>
    <row r="57" spans="1:11" ht="15.95" hidden="1" customHeight="1" outlineLevel="2" x14ac:dyDescent="0.25">
      <c r="A57" s="150"/>
      <c r="B57" s="152"/>
      <c r="C57" s="100" t="s">
        <v>33</v>
      </c>
      <c r="D57"/>
      <c r="E57" s="106"/>
      <c r="F57" s="98">
        <v>837815.9289799988</v>
      </c>
      <c r="G57" s="99"/>
      <c r="H57"/>
      <c r="I57"/>
      <c r="J57" s="19"/>
    </row>
    <row r="58" spans="1:11" ht="15.95" hidden="1" customHeight="1" outlineLevel="2" x14ac:dyDescent="0.25">
      <c r="A58" s="150"/>
      <c r="B58" s="152"/>
      <c r="C58" s="100" t="s">
        <v>32</v>
      </c>
      <c r="D58"/>
      <c r="E58" s="106"/>
      <c r="F58" s="98">
        <v>2182.4494799999998</v>
      </c>
      <c r="G58" s="99"/>
      <c r="H58"/>
      <c r="I58"/>
      <c r="J58" s="19"/>
    </row>
    <row r="59" spans="1:11" ht="15.95" hidden="1" customHeight="1" outlineLevel="1" collapsed="1" x14ac:dyDescent="0.25">
      <c r="A59" s="150"/>
      <c r="B59" s="152"/>
      <c r="C59" s="101" t="s">
        <v>79</v>
      </c>
      <c r="D59"/>
      <c r="E59" s="106"/>
      <c r="F59" s="98">
        <v>100976.74660999978</v>
      </c>
      <c r="G59" s="99"/>
      <c r="H59"/>
      <c r="I59"/>
      <c r="J59" s="20"/>
    </row>
    <row r="60" spans="1:11" ht="15.95" hidden="1" customHeight="1" outlineLevel="1" x14ac:dyDescent="0.25">
      <c r="A60" s="150"/>
      <c r="B60" s="152"/>
      <c r="C60" s="101" t="s">
        <v>80</v>
      </c>
      <c r="D60"/>
      <c r="E60" s="106"/>
      <c r="F60" s="98">
        <v>4833.0522300000002</v>
      </c>
      <c r="G60" s="99"/>
      <c r="H60"/>
      <c r="I60"/>
      <c r="J60" s="16"/>
    </row>
    <row r="61" spans="1:11" ht="15.95" hidden="1" customHeight="1" outlineLevel="1" x14ac:dyDescent="0.25">
      <c r="A61" s="150"/>
      <c r="B61" s="152"/>
      <c r="C61" s="102" t="s">
        <v>39</v>
      </c>
      <c r="D61"/>
      <c r="E61" s="106"/>
      <c r="F61" s="98">
        <v>13865.603019999926</v>
      </c>
      <c r="G61" s="99"/>
      <c r="H61"/>
      <c r="I61"/>
      <c r="J61" s="16"/>
    </row>
    <row r="62" spans="1:11" s="8" customFormat="1" ht="15.95" hidden="1" customHeight="1" outlineLevel="1" x14ac:dyDescent="0.25">
      <c r="A62" s="150"/>
      <c r="B62" s="152"/>
      <c r="C62" s="102" t="s">
        <v>40</v>
      </c>
      <c r="D62"/>
      <c r="E62" s="106"/>
      <c r="F62" s="98">
        <v>24.40157</v>
      </c>
      <c r="G62" s="99"/>
      <c r="H62"/>
      <c r="I62"/>
      <c r="J62" s="16"/>
      <c r="K62" s="22"/>
    </row>
    <row r="63" spans="1:11" ht="15.95" hidden="1" customHeight="1" outlineLevel="1" x14ac:dyDescent="0.25">
      <c r="A63" s="150"/>
      <c r="B63" s="152"/>
      <c r="C63" s="102" t="s">
        <v>24</v>
      </c>
      <c r="D63"/>
      <c r="E63" s="106"/>
      <c r="F63" s="98">
        <v>12253.780329999952</v>
      </c>
      <c r="G63" s="99"/>
      <c r="H63"/>
      <c r="I63"/>
      <c r="J63" s="16"/>
      <c r="K63" s="23"/>
    </row>
    <row r="64" spans="1:11" ht="15.95" hidden="1" customHeight="1" outlineLevel="1" x14ac:dyDescent="0.25">
      <c r="A64" s="150"/>
      <c r="B64" s="152"/>
      <c r="C64" s="102" t="s">
        <v>25</v>
      </c>
      <c r="D64"/>
      <c r="E64" s="106"/>
      <c r="F64" s="98">
        <v>14608.425629999998</v>
      </c>
      <c r="G64" s="99"/>
      <c r="H64"/>
      <c r="I64"/>
      <c r="J64" s="16"/>
      <c r="K64" s="24"/>
    </row>
    <row r="65" spans="1:11" ht="15.95" hidden="1" customHeight="1" outlineLevel="1" x14ac:dyDescent="0.25">
      <c r="A65" s="150"/>
      <c r="B65" s="152"/>
      <c r="C65" s="102" t="s">
        <v>37</v>
      </c>
      <c r="D65"/>
      <c r="E65" s="106"/>
      <c r="F65" s="98">
        <v>897.11807999999996</v>
      </c>
      <c r="G65" s="99"/>
      <c r="H65"/>
      <c r="I65"/>
      <c r="J65" s="25"/>
      <c r="K65" s="23"/>
    </row>
    <row r="66" spans="1:11" ht="15.95" hidden="1" customHeight="1" outlineLevel="1" x14ac:dyDescent="0.25">
      <c r="A66" s="150"/>
      <c r="B66" s="152"/>
      <c r="C66" s="102" t="s">
        <v>26</v>
      </c>
      <c r="D66"/>
      <c r="E66" s="106"/>
      <c r="F66" s="98">
        <v>2401.2585400234366</v>
      </c>
      <c r="G66" s="99"/>
      <c r="H66"/>
      <c r="I66"/>
      <c r="J66" s="25"/>
    </row>
    <row r="67" spans="1:11" ht="15.95" hidden="1" customHeight="1" outlineLevel="1" x14ac:dyDescent="0.25">
      <c r="A67" s="150"/>
      <c r="B67" s="152"/>
      <c r="C67" s="102" t="s">
        <v>27</v>
      </c>
      <c r="D67"/>
      <c r="E67" s="106"/>
      <c r="F67" s="98">
        <v>292.00280000000004</v>
      </c>
      <c r="G67" s="99"/>
      <c r="H67"/>
      <c r="I67"/>
      <c r="J67" s="16"/>
    </row>
    <row r="68" spans="1:11" ht="15.95" hidden="1" customHeight="1" outlineLevel="1" x14ac:dyDescent="0.25">
      <c r="A68" s="150"/>
      <c r="B68" s="152"/>
      <c r="C68" s="102" t="s">
        <v>38</v>
      </c>
      <c r="D68"/>
      <c r="E68" s="106"/>
      <c r="F68" s="98"/>
      <c r="G68" s="99"/>
      <c r="H68"/>
      <c r="I68"/>
    </row>
    <row r="69" spans="1:11" ht="15.95" hidden="1" customHeight="1" outlineLevel="1" x14ac:dyDescent="0.25">
      <c r="A69" s="150"/>
      <c r="B69" s="152"/>
      <c r="C69" s="102" t="s">
        <v>28</v>
      </c>
      <c r="D69"/>
      <c r="E69" s="106"/>
      <c r="F69" s="98">
        <v>52583.87241000012</v>
      </c>
      <c r="G69" s="99"/>
      <c r="H69"/>
      <c r="I69"/>
      <c r="J69" s="16"/>
    </row>
    <row r="70" spans="1:11" s="11" customFormat="1" ht="18" hidden="1" customHeight="1" outlineLevel="1" x14ac:dyDescent="0.25">
      <c r="A70" s="150"/>
      <c r="B70" s="153"/>
      <c r="C70" s="107" t="s">
        <v>44</v>
      </c>
      <c r="D70"/>
      <c r="E70" s="84"/>
      <c r="F70" s="108">
        <f>+F52+F59+F60+SUM(F61:F69)</f>
        <v>1100619.5983800187</v>
      </c>
      <c r="G70" s="108"/>
      <c r="H70"/>
      <c r="I70"/>
      <c r="J70" s="26"/>
      <c r="K70" s="27"/>
    </row>
    <row r="71" spans="1:11" s="7" customFormat="1" ht="10.5" hidden="1" customHeight="1" outlineLevel="1" x14ac:dyDescent="0.25">
      <c r="A71" s="150"/>
      <c r="B71" s="33"/>
      <c r="C71" s="54"/>
      <c r="D71"/>
      <c r="E71" s="28"/>
      <c r="F71" s="28"/>
      <c r="G71" s="28"/>
      <c r="H71"/>
      <c r="I71"/>
      <c r="J71" s="16"/>
    </row>
    <row r="72" spans="1:11" ht="18.75" hidden="1" customHeight="1" outlineLevel="1" x14ac:dyDescent="0.25">
      <c r="A72" s="150"/>
      <c r="B72" s="154" t="s">
        <v>45</v>
      </c>
      <c r="C72" s="109" t="s">
        <v>77</v>
      </c>
      <c r="D72"/>
      <c r="E72" s="110"/>
      <c r="F72" s="111"/>
      <c r="G72" s="112"/>
      <c r="H72"/>
      <c r="I72"/>
    </row>
    <row r="73" spans="1:11" ht="18.75" hidden="1" customHeight="1" outlineLevel="1" x14ac:dyDescent="0.25">
      <c r="A73" s="150"/>
      <c r="B73" s="155"/>
      <c r="C73" s="113" t="s">
        <v>78</v>
      </c>
      <c r="D73"/>
      <c r="E73" s="110"/>
      <c r="F73" s="98">
        <v>2401.1534700000002</v>
      </c>
      <c r="G73" s="99"/>
      <c r="H73"/>
      <c r="I73"/>
    </row>
    <row r="74" spans="1:11" s="11" customFormat="1" ht="18.75" hidden="1" customHeight="1" outlineLevel="1" x14ac:dyDescent="0.25">
      <c r="A74" s="150"/>
      <c r="B74" s="156"/>
      <c r="C74" s="114" t="s">
        <v>46</v>
      </c>
      <c r="D74"/>
      <c r="E74" s="21"/>
      <c r="F74" s="108">
        <f>SUM(F72:F73)</f>
        <v>2401.1534700000002</v>
      </c>
      <c r="G74" s="108"/>
      <c r="H74"/>
      <c r="I74"/>
      <c r="J74" s="29"/>
    </row>
    <row r="75" spans="1:11" customFormat="1" ht="9" customHeight="1" collapsed="1" x14ac:dyDescent="0.25"/>
    <row r="76" spans="1:11" customFormat="1" ht="19.5" customHeight="1" x14ac:dyDescent="0.25">
      <c r="A76" s="149" t="s">
        <v>93</v>
      </c>
      <c r="B76" s="149"/>
      <c r="C76" s="149"/>
      <c r="F76" s="105">
        <f>+F96+F100</f>
        <v>151973.53041000001</v>
      </c>
      <c r="G76" s="105"/>
    </row>
    <row r="77" spans="1:11" customFormat="1" ht="6" hidden="1" customHeight="1" outlineLevel="1" x14ac:dyDescent="0.25"/>
    <row r="78" spans="1:11" s="8" customFormat="1" ht="15.95" hidden="1" customHeight="1" outlineLevel="1" x14ac:dyDescent="0.25">
      <c r="A78" s="150" t="s">
        <v>42</v>
      </c>
      <c r="B78" s="151" t="s">
        <v>43</v>
      </c>
      <c r="C78" s="93" t="s">
        <v>1</v>
      </c>
      <c r="D78"/>
      <c r="E78" s="106"/>
      <c r="F78" s="94">
        <f>SUM(F79:F81)</f>
        <v>52921.746329999994</v>
      </c>
      <c r="G78" s="96"/>
      <c r="H78"/>
      <c r="I78"/>
      <c r="J78" s="16"/>
    </row>
    <row r="79" spans="1:11" ht="15.95" hidden="1" customHeight="1" outlineLevel="2" x14ac:dyDescent="0.25">
      <c r="A79" s="150"/>
      <c r="B79" s="152"/>
      <c r="C79" s="97" t="s">
        <v>86</v>
      </c>
      <c r="D79"/>
      <c r="E79" s="106"/>
      <c r="F79" s="98"/>
      <c r="G79" s="99"/>
      <c r="H79"/>
      <c r="I79"/>
      <c r="J79" s="16"/>
    </row>
    <row r="80" spans="1:11" ht="15.95" hidden="1" customHeight="1" outlineLevel="2" x14ac:dyDescent="0.25">
      <c r="A80" s="150"/>
      <c r="B80" s="152"/>
      <c r="C80" s="97" t="s">
        <v>35</v>
      </c>
      <c r="D80"/>
      <c r="E80" s="106"/>
      <c r="F80" s="98">
        <v>941.77846999999997</v>
      </c>
      <c r="G80" s="99"/>
      <c r="H80"/>
      <c r="I80"/>
      <c r="J80" s="19"/>
    </row>
    <row r="81" spans="1:11" ht="15.95" hidden="1" customHeight="1" outlineLevel="2" x14ac:dyDescent="0.25">
      <c r="A81" s="150"/>
      <c r="B81" s="152"/>
      <c r="C81" s="97" t="s">
        <v>87</v>
      </c>
      <c r="D81"/>
      <c r="E81" s="106"/>
      <c r="F81" s="98">
        <f>SUM(F82:F84)</f>
        <v>51979.967859999997</v>
      </c>
      <c r="G81" s="99"/>
      <c r="H81"/>
      <c r="I81"/>
      <c r="J81" s="19"/>
    </row>
    <row r="82" spans="1:11" ht="15.95" hidden="1" customHeight="1" outlineLevel="2" x14ac:dyDescent="0.25">
      <c r="A82" s="150"/>
      <c r="B82" s="152"/>
      <c r="C82" s="100" t="s">
        <v>34</v>
      </c>
      <c r="D82"/>
      <c r="E82" s="106"/>
      <c r="F82" s="98"/>
      <c r="G82" s="99"/>
      <c r="H82"/>
      <c r="I82"/>
      <c r="J82" s="19"/>
    </row>
    <row r="83" spans="1:11" ht="15.95" hidden="1" customHeight="1" outlineLevel="2" x14ac:dyDescent="0.25">
      <c r="A83" s="150"/>
      <c r="B83" s="152"/>
      <c r="C83" s="100" t="s">
        <v>33</v>
      </c>
      <c r="D83"/>
      <c r="E83" s="106"/>
      <c r="F83" s="98">
        <v>51979.967859999997</v>
      </c>
      <c r="G83" s="99"/>
      <c r="H83"/>
      <c r="I83"/>
      <c r="J83" s="19"/>
    </row>
    <row r="84" spans="1:11" ht="15.95" hidden="1" customHeight="1" outlineLevel="2" x14ac:dyDescent="0.25">
      <c r="A84" s="150"/>
      <c r="B84" s="152"/>
      <c r="C84" s="100" t="s">
        <v>32</v>
      </c>
      <c r="D84"/>
      <c r="E84" s="106"/>
      <c r="F84" s="98"/>
      <c r="G84" s="99"/>
      <c r="H84"/>
      <c r="I84"/>
      <c r="J84" s="19"/>
    </row>
    <row r="85" spans="1:11" ht="15.95" hidden="1" customHeight="1" outlineLevel="1" collapsed="1" x14ac:dyDescent="0.25">
      <c r="A85" s="150"/>
      <c r="B85" s="152"/>
      <c r="C85" s="101" t="s">
        <v>79</v>
      </c>
      <c r="D85"/>
      <c r="E85" s="106"/>
      <c r="F85" s="98"/>
      <c r="G85" s="99"/>
      <c r="H85"/>
      <c r="I85"/>
      <c r="J85" s="20"/>
    </row>
    <row r="86" spans="1:11" ht="15.95" hidden="1" customHeight="1" outlineLevel="1" x14ac:dyDescent="0.25">
      <c r="A86" s="150"/>
      <c r="B86" s="152"/>
      <c r="C86" s="101" t="s">
        <v>80</v>
      </c>
      <c r="D86"/>
      <c r="E86" s="106"/>
      <c r="F86" s="98"/>
      <c r="G86" s="99"/>
      <c r="H86"/>
      <c r="I86"/>
      <c r="J86" s="16"/>
    </row>
    <row r="87" spans="1:11" ht="15.95" hidden="1" customHeight="1" outlineLevel="1" x14ac:dyDescent="0.25">
      <c r="A87" s="150"/>
      <c r="B87" s="152"/>
      <c r="C87" s="102" t="s">
        <v>39</v>
      </c>
      <c r="D87"/>
      <c r="E87" s="106"/>
      <c r="F87" s="98"/>
      <c r="G87" s="99"/>
      <c r="H87"/>
      <c r="I87"/>
      <c r="J87" s="16"/>
    </row>
    <row r="88" spans="1:11" s="8" customFormat="1" ht="15.95" hidden="1" customHeight="1" outlineLevel="1" x14ac:dyDescent="0.25">
      <c r="A88" s="150"/>
      <c r="B88" s="152"/>
      <c r="C88" s="102" t="s">
        <v>40</v>
      </c>
      <c r="D88"/>
      <c r="E88" s="106"/>
      <c r="F88" s="98"/>
      <c r="G88" s="99"/>
      <c r="H88"/>
      <c r="I88"/>
      <c r="J88" s="16"/>
      <c r="K88" s="22"/>
    </row>
    <row r="89" spans="1:11" ht="15.95" hidden="1" customHeight="1" outlineLevel="1" x14ac:dyDescent="0.25">
      <c r="A89" s="150"/>
      <c r="B89" s="152"/>
      <c r="C89" s="102" t="s">
        <v>24</v>
      </c>
      <c r="D89"/>
      <c r="E89" s="106"/>
      <c r="F89" s="98"/>
      <c r="G89" s="99"/>
      <c r="H89"/>
      <c r="I89"/>
      <c r="J89" s="16"/>
      <c r="K89" s="23"/>
    </row>
    <row r="90" spans="1:11" ht="15.95" hidden="1" customHeight="1" outlineLevel="1" x14ac:dyDescent="0.25">
      <c r="A90" s="150"/>
      <c r="B90" s="152"/>
      <c r="C90" s="102" t="s">
        <v>25</v>
      </c>
      <c r="D90"/>
      <c r="E90" s="106"/>
      <c r="F90" s="98"/>
      <c r="G90" s="99"/>
      <c r="H90"/>
      <c r="I90"/>
      <c r="J90" s="16"/>
      <c r="K90" s="24"/>
    </row>
    <row r="91" spans="1:11" ht="15.95" hidden="1" customHeight="1" outlineLevel="1" x14ac:dyDescent="0.25">
      <c r="A91" s="150"/>
      <c r="B91" s="152"/>
      <c r="C91" s="102" t="s">
        <v>37</v>
      </c>
      <c r="D91"/>
      <c r="E91" s="106"/>
      <c r="F91" s="98"/>
      <c r="G91" s="99"/>
      <c r="H91"/>
      <c r="I91"/>
      <c r="J91" s="25"/>
      <c r="K91" s="23"/>
    </row>
    <row r="92" spans="1:11" ht="15.95" hidden="1" customHeight="1" outlineLevel="1" x14ac:dyDescent="0.25">
      <c r="A92" s="150"/>
      <c r="B92" s="152"/>
      <c r="C92" s="102" t="s">
        <v>26</v>
      </c>
      <c r="D92"/>
      <c r="E92" s="106"/>
      <c r="F92" s="98"/>
      <c r="G92" s="99"/>
      <c r="H92"/>
      <c r="I92"/>
      <c r="J92" s="25"/>
    </row>
    <row r="93" spans="1:11" ht="15.95" hidden="1" customHeight="1" outlineLevel="1" x14ac:dyDescent="0.25">
      <c r="A93" s="150"/>
      <c r="B93" s="152"/>
      <c r="C93" s="102" t="s">
        <v>27</v>
      </c>
      <c r="D93"/>
      <c r="E93" s="106"/>
      <c r="F93" s="98"/>
      <c r="G93" s="99"/>
      <c r="H93"/>
      <c r="I93"/>
      <c r="J93" s="16"/>
    </row>
    <row r="94" spans="1:11" ht="15.95" hidden="1" customHeight="1" outlineLevel="1" x14ac:dyDescent="0.25">
      <c r="A94" s="150"/>
      <c r="B94" s="152"/>
      <c r="C94" s="102" t="s">
        <v>38</v>
      </c>
      <c r="D94"/>
      <c r="E94" s="106"/>
      <c r="F94" s="98"/>
      <c r="G94" s="99"/>
      <c r="H94"/>
      <c r="I94"/>
    </row>
    <row r="95" spans="1:11" ht="15.95" hidden="1" customHeight="1" outlineLevel="1" x14ac:dyDescent="0.25">
      <c r="A95" s="150"/>
      <c r="B95" s="152"/>
      <c r="C95" s="102" t="s">
        <v>28</v>
      </c>
      <c r="D95"/>
      <c r="E95" s="106"/>
      <c r="F95" s="98">
        <v>99051.784079999998</v>
      </c>
      <c r="G95" s="99"/>
      <c r="H95"/>
      <c r="I95"/>
    </row>
    <row r="96" spans="1:11" s="11" customFormat="1" ht="18" hidden="1" customHeight="1" outlineLevel="1" x14ac:dyDescent="0.25">
      <c r="A96" s="150"/>
      <c r="B96" s="153"/>
      <c r="C96" s="107" t="s">
        <v>44</v>
      </c>
      <c r="D96"/>
      <c r="E96" s="84"/>
      <c r="F96" s="108">
        <f>+F78+F85+F86+SUM(F87:F95)</f>
        <v>151973.53041000001</v>
      </c>
      <c r="G96" s="108"/>
      <c r="H96"/>
      <c r="I96"/>
      <c r="J96" s="26"/>
      <c r="K96" s="27"/>
    </row>
    <row r="97" spans="1:10" s="7" customFormat="1" ht="10.5" hidden="1" customHeight="1" outlineLevel="1" x14ac:dyDescent="0.25">
      <c r="A97" s="150"/>
      <c r="B97" s="33"/>
      <c r="C97" s="54"/>
      <c r="D97"/>
      <c r="E97" s="28"/>
      <c r="F97" s="28"/>
      <c r="G97" s="28"/>
      <c r="H97"/>
      <c r="I97"/>
      <c r="J97" s="16"/>
    </row>
    <row r="98" spans="1:10" ht="18.75" hidden="1" customHeight="1" outlineLevel="1" x14ac:dyDescent="0.25">
      <c r="A98" s="150"/>
      <c r="B98" s="154" t="s">
        <v>45</v>
      </c>
      <c r="C98" s="109" t="s">
        <v>77</v>
      </c>
      <c r="D98"/>
      <c r="E98" s="110"/>
      <c r="F98" s="111"/>
      <c r="G98" s="112"/>
      <c r="H98"/>
      <c r="I98"/>
    </row>
    <row r="99" spans="1:10" ht="18.75" hidden="1" customHeight="1" outlineLevel="1" x14ac:dyDescent="0.25">
      <c r="A99" s="150"/>
      <c r="B99" s="155"/>
      <c r="C99" s="113" t="s">
        <v>78</v>
      </c>
      <c r="D99"/>
      <c r="E99" s="110"/>
      <c r="F99" s="98"/>
      <c r="G99" s="99"/>
      <c r="H99"/>
      <c r="I99"/>
    </row>
    <row r="100" spans="1:10" s="11" customFormat="1" ht="18.75" hidden="1" customHeight="1" outlineLevel="1" x14ac:dyDescent="0.25">
      <c r="A100" s="150"/>
      <c r="B100" s="156"/>
      <c r="C100" s="114" t="s">
        <v>46</v>
      </c>
      <c r="D100"/>
      <c r="E100" s="21"/>
      <c r="F100" s="108">
        <f>SUM(F98:F99)</f>
        <v>0</v>
      </c>
      <c r="G100" s="108"/>
      <c r="H100"/>
      <c r="I100"/>
      <c r="J100" s="29"/>
    </row>
    <row r="101" spans="1:10" customFormat="1" ht="9" customHeight="1" collapsed="1" x14ac:dyDescent="0.25"/>
    <row r="102" spans="1:10" customFormat="1" ht="19.5" customHeight="1" x14ac:dyDescent="0.25">
      <c r="A102" s="149" t="s">
        <v>121</v>
      </c>
      <c r="B102" s="149"/>
      <c r="C102" s="149"/>
      <c r="F102" s="105">
        <f>+F122+F126</f>
        <v>11382.647043451343</v>
      </c>
      <c r="G102" s="105"/>
    </row>
    <row r="103" spans="1:10" customFormat="1" ht="6" hidden="1" customHeight="1" outlineLevel="1" x14ac:dyDescent="0.25"/>
    <row r="104" spans="1:10" s="8" customFormat="1" ht="15.95" hidden="1" customHeight="1" outlineLevel="1" x14ac:dyDescent="0.25">
      <c r="A104" s="150" t="s">
        <v>42</v>
      </c>
      <c r="B104" s="151" t="s">
        <v>43</v>
      </c>
      <c r="C104" s="93" t="s">
        <v>1</v>
      </c>
      <c r="D104"/>
      <c r="E104" s="106"/>
      <c r="F104" s="94"/>
      <c r="G104" s="96"/>
      <c r="H104"/>
      <c r="I104"/>
      <c r="J104" s="16"/>
    </row>
    <row r="105" spans="1:10" ht="15.95" hidden="1" customHeight="1" outlineLevel="2" x14ac:dyDescent="0.25">
      <c r="A105" s="150"/>
      <c r="B105" s="152"/>
      <c r="C105" s="97" t="s">
        <v>86</v>
      </c>
      <c r="D105"/>
      <c r="E105" s="106"/>
      <c r="F105" s="98"/>
      <c r="G105" s="99"/>
      <c r="H105"/>
      <c r="I105"/>
      <c r="J105" s="16"/>
    </row>
    <row r="106" spans="1:10" ht="15.95" hidden="1" customHeight="1" outlineLevel="2" x14ac:dyDescent="0.25">
      <c r="A106" s="150"/>
      <c r="B106" s="152"/>
      <c r="C106" s="97" t="s">
        <v>35</v>
      </c>
      <c r="D106"/>
      <c r="E106" s="106"/>
      <c r="F106" s="98"/>
      <c r="G106" s="99"/>
      <c r="H106"/>
      <c r="I106"/>
      <c r="J106" s="19"/>
    </row>
    <row r="107" spans="1:10" ht="15.95" hidden="1" customHeight="1" outlineLevel="2" x14ac:dyDescent="0.25">
      <c r="A107" s="150"/>
      <c r="B107" s="152"/>
      <c r="C107" s="97" t="s">
        <v>87</v>
      </c>
      <c r="D107"/>
      <c r="E107" s="106"/>
      <c r="F107" s="98"/>
      <c r="G107" s="99"/>
      <c r="H107"/>
      <c r="I107"/>
      <c r="J107" s="19"/>
    </row>
    <row r="108" spans="1:10" ht="15.95" hidden="1" customHeight="1" outlineLevel="2" x14ac:dyDescent="0.25">
      <c r="A108" s="150"/>
      <c r="B108" s="152"/>
      <c r="C108" s="100" t="s">
        <v>34</v>
      </c>
      <c r="D108"/>
      <c r="E108" s="106"/>
      <c r="F108" s="98"/>
      <c r="G108" s="99"/>
      <c r="H108"/>
      <c r="I108"/>
      <c r="J108" s="19"/>
    </row>
    <row r="109" spans="1:10" ht="15.95" hidden="1" customHeight="1" outlineLevel="2" x14ac:dyDescent="0.25">
      <c r="A109" s="150"/>
      <c r="B109" s="152"/>
      <c r="C109" s="100" t="s">
        <v>33</v>
      </c>
      <c r="D109"/>
      <c r="E109" s="106"/>
      <c r="F109" s="98"/>
      <c r="G109" s="99"/>
      <c r="H109"/>
      <c r="I109"/>
      <c r="J109" s="19"/>
    </row>
    <row r="110" spans="1:10" ht="15.95" hidden="1" customHeight="1" outlineLevel="2" x14ac:dyDescent="0.25">
      <c r="A110" s="150"/>
      <c r="B110" s="152"/>
      <c r="C110" s="100" t="s">
        <v>32</v>
      </c>
      <c r="D110"/>
      <c r="E110" s="106"/>
      <c r="F110" s="98"/>
      <c r="G110" s="99"/>
      <c r="H110"/>
      <c r="I110"/>
      <c r="J110" s="19"/>
    </row>
    <row r="111" spans="1:10" ht="15.95" hidden="1" customHeight="1" outlineLevel="1" x14ac:dyDescent="0.25">
      <c r="A111" s="150"/>
      <c r="B111" s="152"/>
      <c r="C111" s="101" t="s">
        <v>79</v>
      </c>
      <c r="D111"/>
      <c r="E111" s="106"/>
      <c r="F111" s="98"/>
      <c r="G111" s="99"/>
      <c r="H111"/>
      <c r="I111"/>
      <c r="J111" s="20"/>
    </row>
    <row r="112" spans="1:10" ht="15.95" hidden="1" customHeight="1" outlineLevel="1" x14ac:dyDescent="0.25">
      <c r="A112" s="150"/>
      <c r="B112" s="152"/>
      <c r="C112" s="101" t="s">
        <v>80</v>
      </c>
      <c r="D112"/>
      <c r="E112" s="106"/>
      <c r="F112" s="98"/>
      <c r="G112" s="99"/>
      <c r="H112"/>
      <c r="I112"/>
      <c r="J112" s="16"/>
    </row>
    <row r="113" spans="1:11" ht="15.95" hidden="1" customHeight="1" outlineLevel="1" x14ac:dyDescent="0.25">
      <c r="A113" s="150"/>
      <c r="B113" s="152"/>
      <c r="C113" s="102" t="s">
        <v>39</v>
      </c>
      <c r="D113"/>
      <c r="E113" s="106"/>
      <c r="F113" s="98"/>
      <c r="G113" s="99"/>
      <c r="H113"/>
      <c r="I113"/>
      <c r="J113" s="16"/>
    </row>
    <row r="114" spans="1:11" s="8" customFormat="1" ht="15.95" hidden="1" customHeight="1" outlineLevel="1" x14ac:dyDescent="0.25">
      <c r="A114" s="150"/>
      <c r="B114" s="152"/>
      <c r="C114" s="102" t="s">
        <v>40</v>
      </c>
      <c r="D114"/>
      <c r="E114" s="106"/>
      <c r="F114" s="98"/>
      <c r="G114" s="99"/>
      <c r="H114"/>
      <c r="I114"/>
      <c r="J114" s="16"/>
      <c r="K114" s="22"/>
    </row>
    <row r="115" spans="1:11" ht="15.95" hidden="1" customHeight="1" outlineLevel="1" x14ac:dyDescent="0.25">
      <c r="A115" s="150"/>
      <c r="B115" s="152"/>
      <c r="C115" s="102" t="s">
        <v>24</v>
      </c>
      <c r="D115"/>
      <c r="E115" s="106"/>
      <c r="F115" s="98"/>
      <c r="G115" s="99"/>
      <c r="H115"/>
      <c r="I115"/>
      <c r="J115" s="16"/>
      <c r="K115" s="23"/>
    </row>
    <row r="116" spans="1:11" ht="15.95" hidden="1" customHeight="1" outlineLevel="1" x14ac:dyDescent="0.25">
      <c r="A116" s="150"/>
      <c r="B116" s="152"/>
      <c r="C116" s="102" t="s">
        <v>25</v>
      </c>
      <c r="D116"/>
      <c r="E116" s="106"/>
      <c r="F116" s="98"/>
      <c r="G116" s="99"/>
      <c r="H116"/>
      <c r="I116"/>
      <c r="J116" s="16"/>
      <c r="K116" s="24"/>
    </row>
    <row r="117" spans="1:11" ht="15.95" hidden="1" customHeight="1" outlineLevel="1" x14ac:dyDescent="0.25">
      <c r="A117" s="150"/>
      <c r="B117" s="152"/>
      <c r="C117" s="102" t="s">
        <v>37</v>
      </c>
      <c r="D117"/>
      <c r="E117" s="106"/>
      <c r="F117" s="98"/>
      <c r="G117" s="99"/>
      <c r="H117"/>
      <c r="I117"/>
      <c r="J117" s="25"/>
      <c r="K117" s="23"/>
    </row>
    <row r="118" spans="1:11" ht="15.95" hidden="1" customHeight="1" outlineLevel="1" x14ac:dyDescent="0.25">
      <c r="A118" s="150"/>
      <c r="B118" s="152"/>
      <c r="C118" s="102" t="s">
        <v>26</v>
      </c>
      <c r="D118"/>
      <c r="E118" s="106"/>
      <c r="F118" s="98"/>
      <c r="G118" s="99"/>
      <c r="H118"/>
      <c r="I118"/>
      <c r="J118" s="25"/>
    </row>
    <row r="119" spans="1:11" ht="15.95" hidden="1" customHeight="1" outlineLevel="1" x14ac:dyDescent="0.25">
      <c r="A119" s="150"/>
      <c r="B119" s="152"/>
      <c r="C119" s="102" t="s">
        <v>27</v>
      </c>
      <c r="D119"/>
      <c r="E119" s="106"/>
      <c r="F119" s="98"/>
      <c r="G119" s="99"/>
      <c r="H119"/>
      <c r="I119"/>
      <c r="J119" s="16"/>
    </row>
    <row r="120" spans="1:11" ht="15.95" hidden="1" customHeight="1" outlineLevel="1" x14ac:dyDescent="0.25">
      <c r="A120" s="150"/>
      <c r="B120" s="152"/>
      <c r="C120" s="102" t="s">
        <v>38</v>
      </c>
      <c r="D120"/>
      <c r="E120" s="106"/>
      <c r="F120" s="98"/>
      <c r="G120" s="99"/>
      <c r="H120"/>
      <c r="I120"/>
    </row>
    <row r="121" spans="1:11" ht="15.95" hidden="1" customHeight="1" outlineLevel="1" x14ac:dyDescent="0.25">
      <c r="A121" s="150"/>
      <c r="B121" s="152"/>
      <c r="C121" s="102" t="s">
        <v>28</v>
      </c>
      <c r="D121"/>
      <c r="E121" s="106"/>
      <c r="F121" s="98">
        <v>11382.647043451343</v>
      </c>
      <c r="G121" s="99"/>
      <c r="H121"/>
      <c r="I121"/>
    </row>
    <row r="122" spans="1:11" s="11" customFormat="1" ht="18" hidden="1" customHeight="1" outlineLevel="1" x14ac:dyDescent="0.25">
      <c r="A122" s="150"/>
      <c r="B122" s="153"/>
      <c r="C122" s="107" t="s">
        <v>44</v>
      </c>
      <c r="D122"/>
      <c r="E122" s="84"/>
      <c r="F122" s="108">
        <f>+F104+F111+F112+SUM(F113:F121)</f>
        <v>11382.647043451343</v>
      </c>
      <c r="G122" s="108"/>
      <c r="H122"/>
      <c r="I122"/>
      <c r="J122" s="26"/>
      <c r="K122" s="27"/>
    </row>
    <row r="123" spans="1:11" s="7" customFormat="1" ht="10.5" hidden="1" customHeight="1" outlineLevel="1" x14ac:dyDescent="0.25">
      <c r="A123" s="150"/>
      <c r="B123" s="33"/>
      <c r="C123" s="54"/>
      <c r="D123"/>
      <c r="E123" s="28"/>
      <c r="F123" s="28"/>
      <c r="G123" s="28"/>
      <c r="H123"/>
      <c r="I123"/>
      <c r="J123" s="16"/>
    </row>
    <row r="124" spans="1:11" ht="18.75" hidden="1" customHeight="1" outlineLevel="1" x14ac:dyDescent="0.25">
      <c r="A124" s="150"/>
      <c r="B124" s="154" t="s">
        <v>45</v>
      </c>
      <c r="C124" s="109" t="s">
        <v>77</v>
      </c>
      <c r="D124"/>
      <c r="E124" s="110"/>
      <c r="F124" s="111"/>
      <c r="G124" s="112"/>
      <c r="H124"/>
      <c r="I124"/>
    </row>
    <row r="125" spans="1:11" ht="18.75" hidden="1" customHeight="1" outlineLevel="1" x14ac:dyDescent="0.25">
      <c r="A125" s="150"/>
      <c r="B125" s="155"/>
      <c r="C125" s="113" t="s">
        <v>78</v>
      </c>
      <c r="D125"/>
      <c r="E125" s="110"/>
      <c r="F125" s="98"/>
      <c r="G125" s="99"/>
      <c r="H125"/>
      <c r="I125"/>
    </row>
    <row r="126" spans="1:11" s="11" customFormat="1" ht="18.75" hidden="1" customHeight="1" outlineLevel="1" x14ac:dyDescent="0.25">
      <c r="A126" s="150"/>
      <c r="B126" s="156"/>
      <c r="C126" s="114" t="s">
        <v>46</v>
      </c>
      <c r="D126"/>
      <c r="E126" s="21"/>
      <c r="F126" s="108">
        <f>SUM(F124:F125)</f>
        <v>0</v>
      </c>
      <c r="G126" s="108"/>
      <c r="H126"/>
      <c r="I126"/>
      <c r="J126" s="29"/>
    </row>
    <row r="127" spans="1:11" customFormat="1" ht="18.75" customHeight="1" collapsed="1" x14ac:dyDescent="0.25"/>
    <row r="128" spans="1:11" ht="33" customHeight="1" x14ac:dyDescent="0.2">
      <c r="A128" s="169" t="s">
        <v>105</v>
      </c>
      <c r="B128" s="170"/>
      <c r="C128" s="170"/>
      <c r="D128" s="170"/>
      <c r="E128" s="170"/>
      <c r="F128" s="170"/>
      <c r="G128" s="170"/>
      <c r="H128" s="170"/>
      <c r="I128" s="171"/>
    </row>
    <row r="129" spans="1:11" ht="8.25" customHeight="1" x14ac:dyDescent="0.25">
      <c r="C129" s="5"/>
      <c r="D129"/>
      <c r="F129" s="3"/>
      <c r="G129" s="6"/>
      <c r="H129" s="7"/>
    </row>
    <row r="130" spans="1:11" s="8" customFormat="1" ht="39" customHeight="1" x14ac:dyDescent="0.25">
      <c r="C130" s="63"/>
      <c r="D130" s="116" t="str">
        <f>+D8</f>
        <v>Meta 
2019</v>
      </c>
      <c r="E130"/>
      <c r="F130" s="116" t="str">
        <f>+F8</f>
        <v>Recaudación
 2018</v>
      </c>
      <c r="G130" s="116" t="str">
        <f>+G8</f>
        <v>Recaudación 
2019</v>
      </c>
      <c r="H130"/>
      <c r="I130" s="116" t="s">
        <v>65</v>
      </c>
      <c r="J130" s="10"/>
    </row>
    <row r="131" spans="1:11" customFormat="1" ht="6" customHeight="1" x14ac:dyDescent="0.25"/>
    <row r="132" spans="1:11" s="8" customFormat="1" ht="15.95" customHeight="1" x14ac:dyDescent="0.2">
      <c r="A132" s="172" t="s">
        <v>42</v>
      </c>
      <c r="B132" s="173" t="s">
        <v>43</v>
      </c>
      <c r="C132" s="93" t="s">
        <v>1</v>
      </c>
      <c r="D132" s="94">
        <f t="shared" ref="D132:D149" si="7">+D10</f>
        <v>4606901.8387271883</v>
      </c>
      <c r="E132" s="106"/>
      <c r="F132" s="94">
        <f t="shared" ref="F132:F148" si="8">+F10+F52+F78</f>
        <v>5319720.6703700144</v>
      </c>
      <c r="G132" s="96">
        <f t="shared" ref="G132:G149" si="9">+G10</f>
        <v>4769890.7537799627</v>
      </c>
      <c r="H132" s="17"/>
      <c r="I132" s="176">
        <f>+G150/G159</f>
        <v>0.85582352356839742</v>
      </c>
      <c r="J132" s="16"/>
    </row>
    <row r="133" spans="1:11" ht="15.95" hidden="1" customHeight="1" outlineLevel="1" x14ac:dyDescent="0.25">
      <c r="A133" s="172"/>
      <c r="B133" s="174"/>
      <c r="C133" s="97" t="s">
        <v>86</v>
      </c>
      <c r="D133" s="98">
        <f t="shared" si="7"/>
        <v>2850156.2720575938</v>
      </c>
      <c r="E133" s="106"/>
      <c r="F133" s="98">
        <f t="shared" si="8"/>
        <v>2938753.9051800179</v>
      </c>
      <c r="G133" s="99">
        <f t="shared" si="9"/>
        <v>2922912.8523799651</v>
      </c>
      <c r="H133" s="18"/>
      <c r="I133" s="177"/>
      <c r="J133" s="16"/>
    </row>
    <row r="134" spans="1:11" ht="15.95" hidden="1" customHeight="1" outlineLevel="1" x14ac:dyDescent="0.25">
      <c r="A134" s="172"/>
      <c r="B134" s="174"/>
      <c r="C134" s="97" t="s">
        <v>35</v>
      </c>
      <c r="D134" s="98">
        <f t="shared" si="7"/>
        <v>378084.37017706549</v>
      </c>
      <c r="E134" s="106"/>
      <c r="F134" s="98">
        <f t="shared" si="8"/>
        <v>352774.48931999865</v>
      </c>
      <c r="G134" s="99">
        <f t="shared" si="9"/>
        <v>393641.5549199995</v>
      </c>
      <c r="H134" s="18"/>
      <c r="I134" s="177"/>
      <c r="J134" s="19"/>
    </row>
    <row r="135" spans="1:11" ht="15.95" hidden="1" customHeight="1" outlineLevel="1" x14ac:dyDescent="0.25">
      <c r="A135" s="172"/>
      <c r="B135" s="174"/>
      <c r="C135" s="97" t="s">
        <v>87</v>
      </c>
      <c r="D135" s="98">
        <f t="shared" si="7"/>
        <v>1378661.196492529</v>
      </c>
      <c r="E135" s="106"/>
      <c r="F135" s="98">
        <f t="shared" si="8"/>
        <v>2028192.2758699979</v>
      </c>
      <c r="G135" s="99">
        <f t="shared" si="9"/>
        <v>1453336.3464799982</v>
      </c>
      <c r="H135" s="18"/>
      <c r="I135" s="177"/>
      <c r="J135" s="19"/>
    </row>
    <row r="136" spans="1:11" ht="15.95" hidden="1" customHeight="1" outlineLevel="1" x14ac:dyDescent="0.25">
      <c r="A136" s="172"/>
      <c r="B136" s="174"/>
      <c r="C136" s="100" t="s">
        <v>34</v>
      </c>
      <c r="D136" s="98">
        <f t="shared" si="7"/>
        <v>221187.57966494706</v>
      </c>
      <c r="E136" s="106"/>
      <c r="F136" s="98">
        <f t="shared" si="8"/>
        <v>192884.85844000033</v>
      </c>
      <c r="G136" s="99">
        <f t="shared" si="9"/>
        <v>197217.35158999998</v>
      </c>
      <c r="H136" s="18"/>
      <c r="I136" s="177"/>
      <c r="J136" s="19"/>
    </row>
    <row r="137" spans="1:11" ht="15.95" hidden="1" customHeight="1" outlineLevel="1" x14ac:dyDescent="0.25">
      <c r="A137" s="172"/>
      <c r="B137" s="174"/>
      <c r="C137" s="100" t="s">
        <v>33</v>
      </c>
      <c r="D137" s="98">
        <f t="shared" si="7"/>
        <v>1133414.7615990664</v>
      </c>
      <c r="E137" s="106"/>
      <c r="F137" s="98">
        <f t="shared" si="8"/>
        <v>1808325.8167199977</v>
      </c>
      <c r="G137" s="99">
        <f t="shared" si="9"/>
        <v>1232087.6240699983</v>
      </c>
      <c r="H137" s="18"/>
      <c r="I137" s="177"/>
      <c r="J137" s="19"/>
    </row>
    <row r="138" spans="1:11" ht="15.95" hidden="1" customHeight="1" outlineLevel="1" x14ac:dyDescent="0.25">
      <c r="A138" s="172"/>
      <c r="B138" s="174"/>
      <c r="C138" s="100" t="s">
        <v>32</v>
      </c>
      <c r="D138" s="98">
        <f t="shared" si="7"/>
        <v>24058.855228515626</v>
      </c>
      <c r="E138" s="106"/>
      <c r="F138" s="98">
        <f t="shared" si="8"/>
        <v>26981.600710000002</v>
      </c>
      <c r="G138" s="99">
        <f t="shared" si="9"/>
        <v>24031.37082</v>
      </c>
      <c r="H138" s="18"/>
      <c r="I138" s="177"/>
      <c r="J138" s="19"/>
    </row>
    <row r="139" spans="1:11" ht="15.95" customHeight="1" collapsed="1" x14ac:dyDescent="0.25">
      <c r="A139" s="172"/>
      <c r="B139" s="174"/>
      <c r="C139" s="101" t="s">
        <v>79</v>
      </c>
      <c r="D139" s="98">
        <f t="shared" si="7"/>
        <v>5039491.3176144296</v>
      </c>
      <c r="E139" s="106"/>
      <c r="F139" s="98">
        <f t="shared" si="8"/>
        <v>4789094.185972969</v>
      </c>
      <c r="G139" s="99">
        <f t="shared" si="9"/>
        <v>4884849.5709709935</v>
      </c>
      <c r="H139" s="17"/>
      <c r="I139" s="177"/>
      <c r="J139" s="20"/>
    </row>
    <row r="140" spans="1:11" ht="15.95" customHeight="1" x14ac:dyDescent="0.25">
      <c r="A140" s="172"/>
      <c r="B140" s="174"/>
      <c r="C140" s="101" t="s">
        <v>80</v>
      </c>
      <c r="D140" s="98">
        <f t="shared" si="7"/>
        <v>735728.60437958397</v>
      </c>
      <c r="E140" s="106"/>
      <c r="F140" s="98">
        <f t="shared" si="8"/>
        <v>714378.91031000018</v>
      </c>
      <c r="G140" s="99">
        <f t="shared" si="9"/>
        <v>653591.87585000007</v>
      </c>
      <c r="H140" s="17"/>
      <c r="I140" s="177"/>
      <c r="J140" s="16"/>
    </row>
    <row r="141" spans="1:11" ht="15.95" customHeight="1" x14ac:dyDescent="0.25">
      <c r="A141" s="172"/>
      <c r="B141" s="174"/>
      <c r="C141" s="102" t="s">
        <v>39</v>
      </c>
      <c r="D141" s="98">
        <f t="shared" si="7"/>
        <v>129010.15753100892</v>
      </c>
      <c r="E141" s="106"/>
      <c r="F141" s="98">
        <f t="shared" si="8"/>
        <v>119487.40939402314</v>
      </c>
      <c r="G141" s="99">
        <f t="shared" si="9"/>
        <v>122249.91888002701</v>
      </c>
      <c r="H141" s="17"/>
      <c r="I141" s="177"/>
      <c r="J141" s="16"/>
    </row>
    <row r="142" spans="1:11" s="8" customFormat="1" ht="15.95" customHeight="1" x14ac:dyDescent="0.25">
      <c r="A142" s="172"/>
      <c r="B142" s="174"/>
      <c r="C142" s="102" t="s">
        <v>40</v>
      </c>
      <c r="D142" s="98">
        <f t="shared" si="7"/>
        <v>36155.884070189568</v>
      </c>
      <c r="E142" s="106"/>
      <c r="F142" s="98">
        <f t="shared" si="8"/>
        <v>34785.364219999989</v>
      </c>
      <c r="G142" s="99">
        <f t="shared" si="9"/>
        <v>35906.768199999991</v>
      </c>
      <c r="H142" s="21"/>
      <c r="I142" s="177"/>
      <c r="J142" s="16"/>
      <c r="K142" s="22"/>
    </row>
    <row r="143" spans="1:11" ht="15.95" customHeight="1" x14ac:dyDescent="0.25">
      <c r="A143" s="172"/>
      <c r="B143" s="174"/>
      <c r="C143" s="102" t="s">
        <v>24</v>
      </c>
      <c r="D143" s="98">
        <f t="shared" si="7"/>
        <v>238091.3645868212</v>
      </c>
      <c r="E143" s="106"/>
      <c r="F143" s="98">
        <f t="shared" si="8"/>
        <v>214620.69003997932</v>
      </c>
      <c r="G143" s="99">
        <f t="shared" si="9"/>
        <v>223051.9009099564</v>
      </c>
      <c r="H143" s="17"/>
      <c r="I143" s="177"/>
      <c r="J143" s="16"/>
      <c r="K143" s="23"/>
    </row>
    <row r="144" spans="1:11" ht="15.95" customHeight="1" x14ac:dyDescent="0.25">
      <c r="A144" s="172"/>
      <c r="B144" s="174"/>
      <c r="C144" s="102" t="s">
        <v>25</v>
      </c>
      <c r="D144" s="98">
        <f t="shared" si="7"/>
        <v>1271141.2826426269</v>
      </c>
      <c r="E144" s="106"/>
      <c r="F144" s="98">
        <f t="shared" si="8"/>
        <v>1206090.1785550006</v>
      </c>
      <c r="G144" s="99">
        <f t="shared" si="9"/>
        <v>1140096.9896994999</v>
      </c>
      <c r="H144" s="17"/>
      <c r="I144" s="177"/>
      <c r="J144" s="16"/>
      <c r="K144" s="24"/>
    </row>
    <row r="145" spans="1:11" ht="15.95" customHeight="1" x14ac:dyDescent="0.25">
      <c r="A145" s="172"/>
      <c r="B145" s="174"/>
      <c r="C145" s="102" t="s">
        <v>37</v>
      </c>
      <c r="D145" s="98">
        <f t="shared" si="7"/>
        <v>30836.488218119903</v>
      </c>
      <c r="E145" s="106"/>
      <c r="F145" s="98">
        <f t="shared" si="8"/>
        <v>29593.768979999997</v>
      </c>
      <c r="G145" s="99">
        <f t="shared" si="9"/>
        <v>34527.706819999992</v>
      </c>
      <c r="H145" s="17"/>
      <c r="I145" s="177"/>
      <c r="J145" s="25"/>
      <c r="K145" s="23"/>
    </row>
    <row r="146" spans="1:11" ht="15.95" customHeight="1" x14ac:dyDescent="0.25">
      <c r="A146" s="172"/>
      <c r="B146" s="174"/>
      <c r="C146" s="102" t="s">
        <v>26</v>
      </c>
      <c r="D146" s="98">
        <f t="shared" si="7"/>
        <v>25533.864818615439</v>
      </c>
      <c r="E146" s="106"/>
      <c r="F146" s="98">
        <f t="shared" si="8"/>
        <v>22835.946390006611</v>
      </c>
      <c r="G146" s="99">
        <f t="shared" si="9"/>
        <v>21902.881630011874</v>
      </c>
      <c r="H146" s="17"/>
      <c r="I146" s="177"/>
      <c r="J146" s="25"/>
    </row>
    <row r="147" spans="1:11" ht="15.95" customHeight="1" x14ac:dyDescent="0.25">
      <c r="A147" s="172"/>
      <c r="B147" s="174"/>
      <c r="C147" s="102" t="s">
        <v>27</v>
      </c>
      <c r="D147" s="98">
        <f t="shared" si="7"/>
        <v>67388.544470961162</v>
      </c>
      <c r="E147" s="106"/>
      <c r="F147" s="98">
        <f t="shared" si="8"/>
        <v>55976.63762999999</v>
      </c>
      <c r="G147" s="99">
        <f t="shared" si="9"/>
        <v>66840.941340000005</v>
      </c>
      <c r="H147" s="17"/>
      <c r="I147" s="177"/>
      <c r="J147" s="16"/>
    </row>
    <row r="148" spans="1:11" ht="15.95" customHeight="1" x14ac:dyDescent="0.25">
      <c r="A148" s="172"/>
      <c r="B148" s="174"/>
      <c r="C148" s="102" t="s">
        <v>38</v>
      </c>
      <c r="D148" s="98">
        <f t="shared" si="7"/>
        <v>111138.13377140004</v>
      </c>
      <c r="E148" s="106"/>
      <c r="F148" s="98">
        <f t="shared" si="8"/>
        <v>104269.84273000003</v>
      </c>
      <c r="G148" s="99">
        <f t="shared" si="9"/>
        <v>115617.79656</v>
      </c>
      <c r="H148" s="17"/>
      <c r="I148" s="177"/>
    </row>
    <row r="149" spans="1:11" ht="15.95" customHeight="1" x14ac:dyDescent="0.25">
      <c r="A149" s="172"/>
      <c r="B149" s="174"/>
      <c r="C149" s="102" t="s">
        <v>28</v>
      </c>
      <c r="D149" s="98">
        <f t="shared" si="7"/>
        <v>181531.27659480486</v>
      </c>
      <c r="E149" s="106"/>
      <c r="F149" s="98">
        <f>+F27+F69+F95+F121</f>
        <v>316065.70850764471</v>
      </c>
      <c r="G149" s="99">
        <f t="shared" si="9"/>
        <v>142819.23227858293</v>
      </c>
      <c r="H149" s="21"/>
      <c r="I149" s="177"/>
      <c r="J149" s="16"/>
    </row>
    <row r="150" spans="1:11" s="11" customFormat="1" ht="18" customHeight="1" x14ac:dyDescent="0.2">
      <c r="A150" s="172"/>
      <c r="B150" s="175"/>
      <c r="C150" s="117" t="s">
        <v>115</v>
      </c>
      <c r="D150" s="118">
        <f>+D132+D139+D140+SUM(D141:D149)</f>
        <v>12472948.75742575</v>
      </c>
      <c r="E150" s="84"/>
      <c r="F150" s="118">
        <f>+F132+F139+F140+SUM(F141:F149)</f>
        <v>12926919.313099638</v>
      </c>
      <c r="G150" s="118">
        <f>+G132+G139+G140+SUM(G141:G149)</f>
        <v>12211346.336919034</v>
      </c>
      <c r="H150" s="21"/>
      <c r="I150" s="178"/>
      <c r="J150" s="26"/>
      <c r="K150" s="27"/>
    </row>
    <row r="151" spans="1:11" s="7" customFormat="1" ht="10.5" customHeight="1" x14ac:dyDescent="0.25">
      <c r="A151" s="172"/>
      <c r="B151" s="33"/>
      <c r="C151" s="54"/>
      <c r="D151" s="28"/>
      <c r="E151" s="28"/>
      <c r="F151" s="28"/>
      <c r="G151" s="28"/>
      <c r="H151" s="21"/>
      <c r="I151" s="55"/>
      <c r="J151" s="16"/>
    </row>
    <row r="152" spans="1:11" ht="18.75" customHeight="1" x14ac:dyDescent="0.25">
      <c r="A152" s="172"/>
      <c r="B152" s="179" t="s">
        <v>113</v>
      </c>
      <c r="C152" s="109" t="s">
        <v>77</v>
      </c>
      <c r="D152" s="111">
        <f>+D30</f>
        <v>2119686.04799968</v>
      </c>
      <c r="E152" s="110"/>
      <c r="F152" s="111">
        <f>+F30+F72+F98</f>
        <v>1947054.4950500024</v>
      </c>
      <c r="G152" s="112">
        <f>+G30</f>
        <v>1800166.6338700128</v>
      </c>
      <c r="H152" s="21"/>
      <c r="I152" s="176">
        <f>+G154/G159</f>
        <v>0.14417647643160258</v>
      </c>
    </row>
    <row r="153" spans="1:11" ht="18.75" customHeight="1" x14ac:dyDescent="0.25">
      <c r="A153" s="172"/>
      <c r="B153" s="180"/>
      <c r="C153" s="113" t="s">
        <v>78</v>
      </c>
      <c r="D153" s="98">
        <f>+D31</f>
        <v>279976.60818874877</v>
      </c>
      <c r="E153" s="110"/>
      <c r="F153" s="98">
        <f>+F31+F73+F99</f>
        <v>271095.29582000017</v>
      </c>
      <c r="G153" s="99">
        <f>+G31</f>
        <v>257020.20296999798</v>
      </c>
      <c r="H153" s="21"/>
      <c r="I153" s="177"/>
    </row>
    <row r="154" spans="1:11" s="11" customFormat="1" ht="18.75" customHeight="1" x14ac:dyDescent="0.25">
      <c r="A154" s="172"/>
      <c r="B154" s="181"/>
      <c r="C154" s="145" t="s">
        <v>114</v>
      </c>
      <c r="D154" s="118">
        <f>SUM(D152:D153)</f>
        <v>2399662.6561884289</v>
      </c>
      <c r="E154" s="21"/>
      <c r="F154" s="118">
        <f>SUM(F152:F153)</f>
        <v>2218149.7908700025</v>
      </c>
      <c r="G154" s="118">
        <f>SUM(G152:G153)</f>
        <v>2057186.8368400107</v>
      </c>
      <c r="H154" s="17"/>
      <c r="I154" s="178"/>
      <c r="J154" s="29"/>
    </row>
    <row r="155" spans="1:11" s="11" customFormat="1" ht="15.75" x14ac:dyDescent="0.25">
      <c r="A155" s="172"/>
      <c r="B155" s="33"/>
      <c r="C155" s="30"/>
      <c r="D155" s="34"/>
      <c r="E155" s="21"/>
      <c r="F155" s="31"/>
      <c r="G155" s="34"/>
      <c r="H155" s="17"/>
      <c r="I155" s="55"/>
      <c r="J155" s="29"/>
    </row>
    <row r="156" spans="1:11" s="11" customFormat="1" ht="15.75" customHeight="1" x14ac:dyDescent="0.25">
      <c r="A156" s="172"/>
      <c r="B156" s="182" t="s">
        <v>47</v>
      </c>
      <c r="C156" s="182"/>
      <c r="D156" s="119">
        <f>D159-D157</f>
        <v>6661572.9513615463</v>
      </c>
      <c r="E156" s="21"/>
      <c r="F156" s="119">
        <f t="shared" ref="F156:G156" si="10">F159-F157</f>
        <v>7388660.8525966695</v>
      </c>
      <c r="G156" s="119">
        <f t="shared" si="10"/>
        <v>6636998.1218980402</v>
      </c>
      <c r="H156" s="17"/>
      <c r="I156" s="120">
        <f>+G156/$G$37</f>
        <v>0.4651492932787234</v>
      </c>
      <c r="J156" s="29"/>
    </row>
    <row r="157" spans="1:11" s="11" customFormat="1" ht="15.75" customHeight="1" x14ac:dyDescent="0.2">
      <c r="A157" s="172"/>
      <c r="B157" s="182" t="s">
        <v>48</v>
      </c>
      <c r="C157" s="182"/>
      <c r="D157" s="119">
        <f>+D139+D140+D142+D154</f>
        <v>8211038.4622526318</v>
      </c>
      <c r="E157" s="21"/>
      <c r="F157" s="119">
        <f>+F139+F140+F142+F154</f>
        <v>7756408.2513729716</v>
      </c>
      <c r="G157" s="119">
        <f>+G139+G140+G142+G154</f>
        <v>7631535.0518610049</v>
      </c>
      <c r="H157" s="85"/>
      <c r="I157" s="120">
        <f>+G157/$G$37</f>
        <v>0.53485070672127655</v>
      </c>
      <c r="J157" s="29"/>
    </row>
    <row r="158" spans="1:11" s="7" customFormat="1" ht="15" x14ac:dyDescent="0.25">
      <c r="B158" s="33"/>
      <c r="C158" s="30"/>
      <c r="D158" s="34"/>
      <c r="E158" s="21"/>
      <c r="F158" s="32"/>
      <c r="G158" s="32"/>
      <c r="H158" s="17"/>
      <c r="I158" s="33"/>
      <c r="J158" s="19"/>
    </row>
    <row r="159" spans="1:11" s="7" customFormat="1" ht="26.25" customHeight="1" x14ac:dyDescent="0.25">
      <c r="A159" s="162" t="s">
        <v>49</v>
      </c>
      <c r="B159" s="163" t="s">
        <v>100</v>
      </c>
      <c r="C159" s="164"/>
      <c r="D159" s="121">
        <f>+D150+D154</f>
        <v>14872611.413614178</v>
      </c>
      <c r="E159" s="56"/>
      <c r="F159" s="121">
        <f>+F150+F154</f>
        <v>15145069.103969641</v>
      </c>
      <c r="G159" s="121">
        <f>+G150+G154</f>
        <v>14268533.173759045</v>
      </c>
      <c r="H159" s="17"/>
      <c r="I159" s="84"/>
      <c r="J159" s="19"/>
    </row>
    <row r="160" spans="1:11" s="7" customFormat="1" ht="14.25" customHeight="1" x14ac:dyDescent="0.2">
      <c r="A160" s="162"/>
      <c r="B160" s="165" t="s">
        <v>96</v>
      </c>
      <c r="C160" s="166"/>
      <c r="D160" s="122"/>
      <c r="E160" s="110"/>
      <c r="F160" s="122">
        <f>+F38</f>
        <v>713581.52964999177</v>
      </c>
      <c r="G160" s="122">
        <f>+G38</f>
        <v>740028.16490997188</v>
      </c>
      <c r="H160" s="17"/>
      <c r="I160" s="84"/>
      <c r="J160" s="19"/>
    </row>
    <row r="161" spans="1:12" s="7" customFormat="1" ht="14.25" customHeight="1" x14ac:dyDescent="0.2">
      <c r="A161" s="162"/>
      <c r="B161" s="165" t="s">
        <v>97</v>
      </c>
      <c r="C161" s="166"/>
      <c r="D161" s="122"/>
      <c r="E161" s="110"/>
      <c r="F161" s="122">
        <f>+F39</f>
        <v>112567.36128</v>
      </c>
      <c r="G161" s="122">
        <f>+G39</f>
        <v>48637.11988999998</v>
      </c>
      <c r="H161" s="17"/>
      <c r="I161" s="84"/>
      <c r="J161" s="19"/>
    </row>
    <row r="162" spans="1:12" s="7" customFormat="1" ht="27" customHeight="1" x14ac:dyDescent="0.25">
      <c r="A162" s="162"/>
      <c r="B162" s="163" t="s">
        <v>103</v>
      </c>
      <c r="C162" s="164"/>
      <c r="D162" s="121"/>
      <c r="E162" s="56"/>
      <c r="F162" s="123">
        <f>+F159-F160-F161</f>
        <v>14318920.21303965</v>
      </c>
      <c r="G162" s="123">
        <f>+G159-G160-G161</f>
        <v>13479867.888959073</v>
      </c>
      <c r="H162" s="17"/>
      <c r="I162" s="84"/>
      <c r="J162" s="19"/>
    </row>
    <row r="163" spans="1:12" s="7" customFormat="1" ht="14.25" customHeight="1" x14ac:dyDescent="0.25">
      <c r="A163" s="162"/>
      <c r="B163" s="165" t="s">
        <v>98</v>
      </c>
      <c r="C163" s="166"/>
      <c r="D163" s="124"/>
      <c r="E163" s="125"/>
      <c r="F163" s="126">
        <f>+F41</f>
        <v>241328.93466229772</v>
      </c>
      <c r="G163" s="126">
        <f>+G41</f>
        <v>299359.62152000156</v>
      </c>
      <c r="H163" s="17"/>
      <c r="I163" s="84"/>
      <c r="J163" s="19"/>
    </row>
    <row r="164" spans="1:12" s="7" customFormat="1" ht="38.25" customHeight="1" x14ac:dyDescent="0.25">
      <c r="A164" s="162"/>
      <c r="B164" s="167" t="s">
        <v>104</v>
      </c>
      <c r="C164" s="168"/>
      <c r="D164" s="121"/>
      <c r="E164" s="56"/>
      <c r="F164" s="127">
        <f>+F162-F163</f>
        <v>14077591.278377352</v>
      </c>
      <c r="G164" s="127">
        <f>+G162-G163</f>
        <v>13180508.267439071</v>
      </c>
      <c r="H164" s="17"/>
      <c r="I164" s="84"/>
      <c r="J164" s="19"/>
    </row>
    <row r="165" spans="1:12" customFormat="1" ht="15" customHeight="1" x14ac:dyDescent="0.25">
      <c r="A165" s="159" t="s">
        <v>124</v>
      </c>
      <c r="B165" s="159"/>
      <c r="C165" s="159"/>
    </row>
    <row r="166" spans="1:12" s="7" customFormat="1" ht="54" customHeight="1" x14ac:dyDescent="0.2">
      <c r="A166" s="157" t="s">
        <v>52</v>
      </c>
      <c r="B166" s="157"/>
      <c r="C166" s="157"/>
      <c r="D166" s="157"/>
      <c r="E166" s="157"/>
      <c r="F166" s="157"/>
      <c r="G166" s="157"/>
      <c r="H166" s="157"/>
      <c r="I166" s="157"/>
      <c r="J166" s="19"/>
    </row>
    <row r="167" spans="1:12" s="7" customFormat="1" ht="12.75" customHeight="1" x14ac:dyDescent="0.2">
      <c r="A167" s="157" t="s">
        <v>88</v>
      </c>
      <c r="B167" s="157"/>
      <c r="C167" s="157"/>
      <c r="D167" s="157"/>
      <c r="E167" s="157"/>
      <c r="F167" s="157"/>
      <c r="G167" s="157"/>
      <c r="H167" s="157"/>
      <c r="I167" s="157"/>
      <c r="J167" s="19"/>
    </row>
    <row r="168" spans="1:12" s="7" customFormat="1" ht="12.75" customHeight="1" x14ac:dyDescent="0.2">
      <c r="A168" s="157" t="s">
        <v>89</v>
      </c>
      <c r="B168" s="157"/>
      <c r="C168" s="157"/>
      <c r="D168" s="157"/>
      <c r="E168" s="157"/>
      <c r="F168" s="157"/>
      <c r="G168" s="157"/>
      <c r="H168" s="157"/>
      <c r="I168" s="157"/>
      <c r="J168" s="19"/>
    </row>
    <row r="169" spans="1:12" s="7" customFormat="1" ht="12.75" customHeight="1" x14ac:dyDescent="0.2">
      <c r="A169" s="157" t="s">
        <v>90</v>
      </c>
      <c r="B169" s="157"/>
      <c r="C169" s="157"/>
      <c r="D169" s="157"/>
      <c r="E169" s="157"/>
      <c r="F169" s="157"/>
      <c r="G169" s="157"/>
      <c r="H169" s="157"/>
      <c r="I169" s="157"/>
      <c r="J169" s="19"/>
    </row>
    <row r="170" spans="1:12" s="7" customFormat="1" ht="12.75" customHeight="1" x14ac:dyDescent="0.2">
      <c r="A170" s="157" t="s">
        <v>53</v>
      </c>
      <c r="B170" s="157"/>
      <c r="C170" s="157"/>
      <c r="D170" s="157"/>
      <c r="E170" s="157"/>
      <c r="F170" s="157"/>
      <c r="G170" s="157"/>
      <c r="H170" s="157"/>
      <c r="I170" s="157"/>
      <c r="J170" s="19"/>
    </row>
    <row r="171" spans="1:12" s="7" customFormat="1" ht="15" customHeight="1" x14ac:dyDescent="0.2">
      <c r="A171" s="157" t="s">
        <v>54</v>
      </c>
      <c r="B171" s="157"/>
      <c r="C171" s="157"/>
      <c r="D171" s="157"/>
      <c r="E171" s="157"/>
      <c r="F171" s="157"/>
      <c r="G171" s="157"/>
      <c r="H171" s="157"/>
      <c r="I171" s="157"/>
      <c r="J171" s="19"/>
    </row>
    <row r="172" spans="1:12" s="7" customFormat="1" ht="15" customHeight="1" x14ac:dyDescent="0.2">
      <c r="A172" s="157" t="s">
        <v>55</v>
      </c>
      <c r="B172" s="157"/>
      <c r="C172" s="157"/>
      <c r="D172" s="157"/>
      <c r="E172" s="157"/>
      <c r="F172" s="157"/>
      <c r="G172" s="157"/>
      <c r="H172" s="157"/>
      <c r="I172" s="157"/>
      <c r="J172" s="19"/>
    </row>
    <row r="173" spans="1:12" s="7" customFormat="1" ht="15" customHeight="1" x14ac:dyDescent="0.2">
      <c r="A173" s="157" t="s">
        <v>83</v>
      </c>
      <c r="B173" s="157"/>
      <c r="C173" s="157"/>
      <c r="D173" s="157"/>
      <c r="E173" s="157"/>
      <c r="F173" s="157"/>
      <c r="G173" s="157"/>
      <c r="H173" s="157"/>
      <c r="I173" s="157"/>
      <c r="J173" s="157"/>
      <c r="K173" s="157"/>
      <c r="L173" s="19"/>
    </row>
    <row r="174" spans="1:12" s="7" customFormat="1" ht="24.75" customHeight="1" x14ac:dyDescent="0.2">
      <c r="A174" s="157" t="s">
        <v>110</v>
      </c>
      <c r="B174" s="157"/>
      <c r="C174" s="157"/>
      <c r="D174" s="157"/>
      <c r="E174" s="157"/>
      <c r="F174" s="157"/>
      <c r="G174" s="157"/>
      <c r="H174" s="157"/>
      <c r="I174" s="157"/>
      <c r="J174" s="19"/>
    </row>
    <row r="175" spans="1:12" s="7" customFormat="1" ht="19.5" customHeight="1" x14ac:dyDescent="0.2">
      <c r="A175" s="157" t="s">
        <v>126</v>
      </c>
      <c r="B175" s="157"/>
      <c r="C175" s="157"/>
      <c r="D175" s="157"/>
      <c r="E175" s="157"/>
      <c r="F175" s="157"/>
      <c r="G175" s="157"/>
      <c r="H175" s="157"/>
      <c r="I175" s="157"/>
      <c r="J175" s="19"/>
    </row>
    <row r="176" spans="1:12" s="7" customFormat="1" ht="15" customHeight="1" x14ac:dyDescent="0.2">
      <c r="A176" s="159" t="s">
        <v>63</v>
      </c>
      <c r="B176" s="159"/>
      <c r="C176" s="159"/>
      <c r="D176" s="87"/>
      <c r="E176" s="87"/>
      <c r="F176" s="87"/>
      <c r="G176" s="87"/>
      <c r="H176" s="87"/>
      <c r="I176" s="87"/>
      <c r="J176" s="19"/>
    </row>
    <row r="177" spans="1:11" ht="6" customHeight="1" x14ac:dyDescent="0.2">
      <c r="D177" s="35"/>
      <c r="E177" s="35"/>
      <c r="F177" s="36"/>
      <c r="G177" s="37"/>
      <c r="H177" s="37"/>
      <c r="I177" s="37"/>
    </row>
    <row r="178" spans="1:11" s="7" customFormat="1" ht="15" customHeight="1" x14ac:dyDescent="0.25">
      <c r="A178" s="160" t="s">
        <v>125</v>
      </c>
      <c r="B178" s="160"/>
      <c r="C178" s="160"/>
      <c r="D178" s="160"/>
      <c r="E178" s="160"/>
      <c r="F178" s="160"/>
      <c r="G178" s="32"/>
      <c r="H178" s="21"/>
      <c r="I178" s="33"/>
      <c r="J178" s="19"/>
    </row>
    <row r="179" spans="1:11" ht="15" customHeight="1" x14ac:dyDescent="0.2">
      <c r="A179" s="161" t="s">
        <v>67</v>
      </c>
      <c r="B179" s="161"/>
      <c r="C179" s="161"/>
      <c r="D179" s="161"/>
      <c r="E179" s="36"/>
      <c r="F179" s="36"/>
      <c r="G179" s="37"/>
      <c r="H179" s="37"/>
      <c r="I179" s="37"/>
    </row>
    <row r="180" spans="1:11" ht="15" customHeight="1" x14ac:dyDescent="0.2">
      <c r="A180" s="158" t="s">
        <v>29</v>
      </c>
      <c r="B180" s="158"/>
      <c r="C180" s="158"/>
      <c r="D180" s="158"/>
      <c r="E180" s="36"/>
      <c r="F180" s="36"/>
      <c r="G180" s="37"/>
      <c r="H180" s="37"/>
      <c r="I180" s="37"/>
    </row>
    <row r="181" spans="1:11" s="4" customFormat="1" x14ac:dyDescent="0.2">
      <c r="A181" s="3"/>
      <c r="B181" s="3"/>
      <c r="C181" s="37"/>
      <c r="D181" s="37"/>
      <c r="E181" s="36"/>
      <c r="F181" s="36"/>
      <c r="G181" s="37"/>
      <c r="H181" s="37"/>
      <c r="I181" s="37"/>
      <c r="K181" s="3"/>
    </row>
  </sheetData>
  <mergeCells count="63">
    <mergeCell ref="I10:I28"/>
    <mergeCell ref="B30:B32"/>
    <mergeCell ref="I30:I32"/>
    <mergeCell ref="A1:I1"/>
    <mergeCell ref="A2:I2"/>
    <mergeCell ref="A3:I3"/>
    <mergeCell ref="A4:I4"/>
    <mergeCell ref="A6:I6"/>
    <mergeCell ref="B34:C34"/>
    <mergeCell ref="B35:C35"/>
    <mergeCell ref="A37:A42"/>
    <mergeCell ref="B37:C37"/>
    <mergeCell ref="B38:C38"/>
    <mergeCell ref="B39:C39"/>
    <mergeCell ref="B40:C40"/>
    <mergeCell ref="B41:C41"/>
    <mergeCell ref="B42:C42"/>
    <mergeCell ref="A10:A35"/>
    <mergeCell ref="B10:B28"/>
    <mergeCell ref="B157:C157"/>
    <mergeCell ref="A44:I44"/>
    <mergeCell ref="A48:C48"/>
    <mergeCell ref="A50:C50"/>
    <mergeCell ref="A52:A74"/>
    <mergeCell ref="B52:B70"/>
    <mergeCell ref="B72:B74"/>
    <mergeCell ref="B132:B150"/>
    <mergeCell ref="I132:I150"/>
    <mergeCell ref="B152:B154"/>
    <mergeCell ref="I152:I154"/>
    <mergeCell ref="B156:C156"/>
    <mergeCell ref="A180:D180"/>
    <mergeCell ref="A76:C76"/>
    <mergeCell ref="A78:A100"/>
    <mergeCell ref="B78:B96"/>
    <mergeCell ref="B98:B100"/>
    <mergeCell ref="A174:I174"/>
    <mergeCell ref="A171:I171"/>
    <mergeCell ref="A172:I172"/>
    <mergeCell ref="A173:K173"/>
    <mergeCell ref="A176:C176"/>
    <mergeCell ref="A178:F178"/>
    <mergeCell ref="A179:D179"/>
    <mergeCell ref="A165:C165"/>
    <mergeCell ref="A166:I166"/>
    <mergeCell ref="A167:I167"/>
    <mergeCell ref="A168:I168"/>
    <mergeCell ref="A102:C102"/>
    <mergeCell ref="A104:A126"/>
    <mergeCell ref="B104:B122"/>
    <mergeCell ref="B124:B126"/>
    <mergeCell ref="A175:I175"/>
    <mergeCell ref="A169:I169"/>
    <mergeCell ref="A170:I170"/>
    <mergeCell ref="A159:A164"/>
    <mergeCell ref="B159:C159"/>
    <mergeCell ref="B160:C160"/>
    <mergeCell ref="B161:C161"/>
    <mergeCell ref="B162:C162"/>
    <mergeCell ref="B163:C163"/>
    <mergeCell ref="B164:C164"/>
    <mergeCell ref="A128:I128"/>
    <mergeCell ref="A132:A157"/>
  </mergeCells>
  <conditionalFormatting sqref="H132">
    <cfRule type="iconSet" priority="26">
      <iconSet>
        <cfvo type="percent" val="0"/>
        <cfvo type="num" val="0.95"/>
        <cfvo type="num" val="1"/>
      </iconSet>
    </cfRule>
  </conditionalFormatting>
  <conditionalFormatting sqref="H150">
    <cfRule type="iconSet" priority="25">
      <iconSet>
        <cfvo type="percent" val="0"/>
        <cfvo type="num" val="0.95"/>
        <cfvo type="num" val="1"/>
      </iconSet>
    </cfRule>
  </conditionalFormatting>
  <conditionalFormatting sqref="H133:H138">
    <cfRule type="iconSet" priority="24">
      <iconSet>
        <cfvo type="percent" val="0"/>
        <cfvo type="num" val="0.95"/>
        <cfvo type="num" val="1"/>
      </iconSet>
    </cfRule>
  </conditionalFormatting>
  <conditionalFormatting sqref="H152:H156 H139:H140 H142 H158">
    <cfRule type="iconSet" priority="23">
      <iconSet>
        <cfvo type="percent" val="0"/>
        <cfvo type="num" val="0.95"/>
        <cfvo type="num" val="1"/>
      </iconSet>
    </cfRule>
  </conditionalFormatting>
  <conditionalFormatting sqref="H152:H156 H139:H140 H142">
    <cfRule type="iconSet" priority="22">
      <iconSet>
        <cfvo type="percent" val="0"/>
        <cfvo type="num" val="0.95"/>
        <cfvo type="num" val="1"/>
      </iconSet>
    </cfRule>
  </conditionalFormatting>
  <conditionalFormatting sqref="H139:H140">
    <cfRule type="iconSet" priority="21">
      <iconSet>
        <cfvo type="percent" val="0"/>
        <cfvo type="num" val="0.95"/>
        <cfvo type="num" val="1"/>
      </iconSet>
    </cfRule>
  </conditionalFormatting>
  <conditionalFormatting sqref="H141 H143:H148">
    <cfRule type="iconSet" priority="28">
      <iconSet>
        <cfvo type="percent" val="0"/>
        <cfvo type="num" val="0.95"/>
        <cfvo type="num" val="1"/>
      </iconSet>
    </cfRule>
  </conditionalFormatting>
  <conditionalFormatting sqref="H158 H132:H156">
    <cfRule type="iconSet" priority="31">
      <iconSet>
        <cfvo type="percent" val="0"/>
        <cfvo type="num" val="0.95" gte="0"/>
        <cfvo type="num" val="0.99" gte="0"/>
      </iconSet>
    </cfRule>
  </conditionalFormatting>
  <conditionalFormatting sqref="H159:H164">
    <cfRule type="iconSet" priority="19">
      <iconSet>
        <cfvo type="percent" val="0"/>
        <cfvo type="num" val="0.95"/>
        <cfvo type="num" val="1"/>
      </iconSet>
    </cfRule>
  </conditionalFormatting>
  <conditionalFormatting sqref="H159:H164">
    <cfRule type="iconSet" priority="18">
      <iconSet>
        <cfvo type="percent" val="0"/>
        <cfvo type="num" val="0.95"/>
        <cfvo type="num" val="1"/>
      </iconSet>
    </cfRule>
  </conditionalFormatting>
  <conditionalFormatting sqref="H159:H164">
    <cfRule type="iconSet" priority="20">
      <iconSet>
        <cfvo type="percent" val="0"/>
        <cfvo type="num" val="0.95" gte="0"/>
        <cfvo type="num" val="0.99" gte="0"/>
      </iconSet>
    </cfRule>
  </conditionalFormatting>
  <conditionalFormatting sqref="H9">
    <cfRule type="iconSet" priority="15">
      <iconSet>
        <cfvo type="percent" val="0"/>
        <cfvo type="num" val="0.95" gte="0"/>
        <cfvo type="num" val="1" gte="0"/>
      </iconSet>
    </cfRule>
  </conditionalFormatting>
  <conditionalFormatting sqref="H9">
    <cfRule type="iconSet" priority="16">
      <iconSet>
        <cfvo type="percent" val="0"/>
        <cfvo type="num" val="0.95" gte="0"/>
        <cfvo type="num" val="0.99" gte="0"/>
      </iconSet>
    </cfRule>
  </conditionalFormatting>
  <conditionalFormatting sqref="H37:H42">
    <cfRule type="iconSet" priority="2">
      <iconSet>
        <cfvo type="percent" val="0"/>
        <cfvo type="num" val="0.95"/>
        <cfvo type="num" val="1"/>
      </iconSet>
    </cfRule>
  </conditionalFormatting>
  <conditionalFormatting sqref="H37:H42">
    <cfRule type="iconSet" priority="1">
      <iconSet>
        <cfvo type="percent" val="0"/>
        <cfvo type="num" val="0.95"/>
        <cfvo type="num" val="1"/>
      </iconSet>
    </cfRule>
  </conditionalFormatting>
  <conditionalFormatting sqref="H37:H42">
    <cfRule type="iconSet" priority="3">
      <iconSet>
        <cfvo type="percent" val="0"/>
        <cfvo type="num" val="0.95" gte="0"/>
        <cfvo type="num" val="0.99" gte="0"/>
      </iconSet>
    </cfRule>
  </conditionalFormatting>
  <conditionalFormatting sqref="H9">
    <cfRule type="iconSet" priority="17">
      <iconSet>
        <cfvo type="percent" val="0"/>
        <cfvo type="num" val="0.95"/>
        <cfvo type="num" val="1"/>
      </iconSet>
    </cfRule>
  </conditionalFormatting>
  <conditionalFormatting sqref="H10">
    <cfRule type="iconSet" priority="9">
      <iconSet>
        <cfvo type="percent" val="0"/>
        <cfvo type="num" val="0.95"/>
        <cfvo type="num" val="1"/>
      </iconSet>
    </cfRule>
  </conditionalFormatting>
  <conditionalFormatting sqref="H28">
    <cfRule type="iconSet" priority="8">
      <iconSet>
        <cfvo type="percent" val="0"/>
        <cfvo type="num" val="0.95"/>
        <cfvo type="num" val="1"/>
      </iconSet>
    </cfRule>
  </conditionalFormatting>
  <conditionalFormatting sqref="H11:H16">
    <cfRule type="iconSet" priority="7">
      <iconSet>
        <cfvo type="percent" val="0"/>
        <cfvo type="num" val="0.95"/>
        <cfvo type="num" val="1"/>
      </iconSet>
    </cfRule>
  </conditionalFormatting>
  <conditionalFormatting sqref="H30:H34 H17:H18 H20 H36">
    <cfRule type="iconSet" priority="6">
      <iconSet>
        <cfvo type="percent" val="0"/>
        <cfvo type="num" val="0.95"/>
        <cfvo type="num" val="1"/>
      </iconSet>
    </cfRule>
  </conditionalFormatting>
  <conditionalFormatting sqref="H30:H34 H17:H18 H20">
    <cfRule type="iconSet" priority="5">
      <iconSet>
        <cfvo type="percent" val="0"/>
        <cfvo type="num" val="0.95"/>
        <cfvo type="num" val="1"/>
      </iconSet>
    </cfRule>
  </conditionalFormatting>
  <conditionalFormatting sqref="H17:H18">
    <cfRule type="iconSet" priority="4">
      <iconSet>
        <cfvo type="percent" val="0"/>
        <cfvo type="num" val="0.95"/>
        <cfvo type="num" val="1"/>
      </iconSet>
    </cfRule>
  </conditionalFormatting>
  <conditionalFormatting sqref="H19 H21:H26">
    <cfRule type="iconSet" priority="11">
      <iconSet>
        <cfvo type="percent" val="0"/>
        <cfvo type="num" val="0.95"/>
        <cfvo type="num" val="1"/>
      </iconSet>
    </cfRule>
  </conditionalFormatting>
  <conditionalFormatting sqref="H36 H10:H34">
    <cfRule type="iconSet" priority="14">
      <iconSet>
        <cfvo type="percent" val="0"/>
        <cfvo type="num" val="0.95" gte="0"/>
        <cfvo type="num" val="0.99" gte="0"/>
      </iconSet>
    </cfRule>
  </conditionalFormatting>
  <conditionalFormatting sqref="H27">
    <cfRule type="iconSet" priority="527">
      <iconSet>
        <cfvo type="percent" val="0"/>
        <cfvo type="num" val="0.95"/>
        <cfvo type="num" val="1"/>
      </iconSet>
    </cfRule>
  </conditionalFormatting>
  <conditionalFormatting sqref="H19 H21:H28 H10:H16">
    <cfRule type="iconSet" priority="528">
      <iconSet>
        <cfvo type="percent" val="0"/>
        <cfvo type="num" val="0.95" gte="0"/>
        <cfvo type="num" val="1" gte="0"/>
      </iconSet>
    </cfRule>
  </conditionalFormatting>
  <conditionalFormatting sqref="H11:H16 H19 H21:H27">
    <cfRule type="iconSet" priority="532">
      <iconSet>
        <cfvo type="percent" val="0"/>
        <cfvo type="num" val="0.95" gte="0"/>
        <cfvo type="num" val="1" gte="0"/>
      </iconSet>
    </cfRule>
  </conditionalFormatting>
  <conditionalFormatting sqref="H149">
    <cfRule type="iconSet" priority="538">
      <iconSet>
        <cfvo type="percent" val="0"/>
        <cfvo type="num" val="0.95"/>
        <cfvo type="num" val="1"/>
      </iconSet>
    </cfRule>
  </conditionalFormatting>
  <conditionalFormatting sqref="H141 H143:H150 H132:H138">
    <cfRule type="iconSet" priority="539">
      <iconSet>
        <cfvo type="percent" val="0"/>
        <cfvo type="num" val="0.95" gte="0"/>
        <cfvo type="num" val="1" gte="0"/>
      </iconSet>
    </cfRule>
  </conditionalFormatting>
  <conditionalFormatting sqref="H133:H138 H141 H143:H149">
    <cfRule type="iconSet" priority="543">
      <iconSet>
        <cfvo type="percent" val="0"/>
        <cfvo type="num" val="0.95" gte="0"/>
        <cfvo type="num" val="1" gte="0"/>
      </iconSet>
    </cfRule>
  </conditionalFormatting>
  <printOptions horizontalCentered="1" verticalCentered="1"/>
  <pageMargins left="0.74803149606299213" right="0.74803149606299213" top="0.35" bottom="0.39370078740157483" header="0.26" footer="0.19685039370078741"/>
  <pageSetup paperSize="9" scale="33" orientation="landscape" r:id="rId1"/>
  <headerFooter alignWithMargins="0">
    <oddHeader>&amp;R&amp;"Arial,Negrita"&amp;11CUADRO No. "A1"</oddHeader>
    <oddFooter>&amp;LFecha:  &amp;D&amp;RPlanificación Nacional.- XM</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3BAFDA"/>
    <pageSetUpPr fitToPage="1"/>
  </sheetPr>
  <dimension ref="A1:DC112"/>
  <sheetViews>
    <sheetView showGridLines="0" view="pageBreakPreview" topLeftCell="A5" zoomScale="80" zoomScaleNormal="100" zoomScaleSheetLayoutView="80" workbookViewId="0">
      <selection activeCell="A70" sqref="A70:F70"/>
    </sheetView>
  </sheetViews>
  <sheetFormatPr baseColWidth="10" defaultColWidth="11.42578125" defaultRowHeight="15" outlineLevelRow="2" x14ac:dyDescent="0.25"/>
  <cols>
    <col min="1" max="1" width="55.85546875" style="1" customWidth="1"/>
    <col min="2" max="2" width="14.42578125" style="38" customWidth="1"/>
    <col min="3" max="14" width="14.140625" style="38" customWidth="1"/>
    <col min="15" max="15" width="4.85546875" customWidth="1"/>
    <col min="16" max="106" width="8.42578125" style="1" customWidth="1"/>
    <col min="107" max="107" width="4.7109375" style="1" customWidth="1"/>
    <col min="108" max="188" width="8.42578125" style="1" customWidth="1"/>
    <col min="189" max="189" width="8.7109375" style="1" bestFit="1" customWidth="1"/>
    <col min="190" max="16384" width="11.42578125" style="1"/>
  </cols>
  <sheetData>
    <row r="1" spans="1:107" ht="21" x14ac:dyDescent="0.25">
      <c r="A1" s="214" t="s">
        <v>111</v>
      </c>
      <c r="B1" s="214"/>
      <c r="C1" s="214"/>
      <c r="D1" s="214"/>
      <c r="E1" s="214"/>
      <c r="F1" s="214"/>
      <c r="G1" s="214"/>
      <c r="H1" s="214"/>
      <c r="I1" s="214"/>
      <c r="J1" s="214"/>
      <c r="K1" s="214"/>
      <c r="L1" s="214"/>
      <c r="M1" s="214"/>
      <c r="N1" s="214"/>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row>
    <row r="2" spans="1:107" ht="18" x14ac:dyDescent="0.25">
      <c r="A2" s="215" t="s">
        <v>123</v>
      </c>
      <c r="B2" s="215"/>
      <c r="C2" s="215"/>
      <c r="D2" s="215"/>
      <c r="E2" s="215"/>
      <c r="F2" s="215"/>
      <c r="G2" s="215"/>
      <c r="H2" s="215"/>
      <c r="I2" s="215"/>
      <c r="J2" s="215"/>
      <c r="K2" s="215"/>
      <c r="L2" s="215"/>
      <c r="M2" s="215"/>
      <c r="N2" s="215"/>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row>
    <row r="3" spans="1:107" ht="18" x14ac:dyDescent="0.25">
      <c r="A3" s="216" t="s">
        <v>60</v>
      </c>
      <c r="B3" s="216"/>
      <c r="C3" s="216"/>
      <c r="D3" s="216"/>
      <c r="E3" s="216"/>
      <c r="F3" s="216"/>
      <c r="G3" s="216"/>
      <c r="H3" s="216"/>
      <c r="I3" s="216"/>
      <c r="J3" s="216"/>
      <c r="K3" s="216"/>
      <c r="L3" s="216"/>
      <c r="M3" s="216"/>
      <c r="N3" s="216"/>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row>
    <row r="4" spans="1:107" ht="18" x14ac:dyDescent="0.25">
      <c r="A4" s="217" t="s">
        <v>41</v>
      </c>
      <c r="B4" s="217"/>
      <c r="C4" s="217"/>
      <c r="D4" s="217"/>
      <c r="E4" s="217"/>
      <c r="F4" s="217"/>
      <c r="G4" s="217"/>
      <c r="H4" s="217"/>
      <c r="I4" s="217"/>
      <c r="J4" s="217"/>
      <c r="K4" s="217"/>
      <c r="L4" s="217"/>
      <c r="M4" s="217"/>
      <c r="N4" s="217"/>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row>
    <row r="5" spans="1:107" ht="7.5" customHeight="1" x14ac:dyDescent="0.25">
      <c r="A5" s="49"/>
      <c r="B5" s="49"/>
      <c r="C5" s="49"/>
      <c r="D5" s="49"/>
      <c r="E5" s="49"/>
      <c r="F5" s="49"/>
      <c r="G5" s="49"/>
      <c r="H5" s="49"/>
      <c r="I5" s="49"/>
      <c r="J5" s="49"/>
      <c r="K5" s="49"/>
      <c r="L5" s="49"/>
      <c r="M5" s="49"/>
      <c r="N5" s="49"/>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row>
    <row r="6" spans="1:107" ht="18.75" customHeight="1" x14ac:dyDescent="0.25">
      <c r="A6" s="78" t="s">
        <v>0</v>
      </c>
      <c r="B6" s="79" t="s">
        <v>59</v>
      </c>
      <c r="C6" s="79" t="s">
        <v>61</v>
      </c>
      <c r="D6" s="79" t="s">
        <v>68</v>
      </c>
      <c r="E6" s="79" t="s">
        <v>69</v>
      </c>
      <c r="F6" s="79" t="s">
        <v>70</v>
      </c>
      <c r="G6" s="79" t="s">
        <v>71</v>
      </c>
      <c r="H6" s="79" t="s">
        <v>72</v>
      </c>
      <c r="I6" s="79" t="s">
        <v>81</v>
      </c>
      <c r="J6" s="79" t="s">
        <v>82</v>
      </c>
      <c r="K6" s="79" t="s">
        <v>84</v>
      </c>
      <c r="L6" s="79" t="s">
        <v>112</v>
      </c>
      <c r="M6" s="79" t="s">
        <v>119</v>
      </c>
      <c r="N6" s="79" t="s">
        <v>122</v>
      </c>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row>
    <row r="7" spans="1:107" s="19" customFormat="1" ht="15.75" x14ac:dyDescent="0.25">
      <c r="A7" s="48"/>
      <c r="B7" s="47"/>
      <c r="C7" s="47"/>
      <c r="D7" s="47"/>
      <c r="E7" s="47"/>
      <c r="F7" s="47"/>
      <c r="G7" s="47"/>
      <c r="H7" s="47"/>
      <c r="I7" s="47"/>
      <c r="J7" s="47"/>
      <c r="K7" s="47"/>
      <c r="L7" s="47"/>
      <c r="M7" s="47"/>
      <c r="N7" s="47"/>
      <c r="O7"/>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row>
    <row r="8" spans="1:107" x14ac:dyDescent="0.25">
      <c r="A8" s="143" t="s">
        <v>1</v>
      </c>
      <c r="B8" s="96">
        <f t="shared" ref="B8:B51" si="0">SUM(C8:N8)</f>
        <v>4769890.2137800092</v>
      </c>
      <c r="C8" s="137">
        <v>398577.10176000185</v>
      </c>
      <c r="D8" s="137">
        <v>223585.40371000089</v>
      </c>
      <c r="E8" s="137">
        <v>352902.71006000077</v>
      </c>
      <c r="F8" s="137">
        <v>1291142.3285100006</v>
      </c>
      <c r="G8" s="137">
        <v>313327.71111000091</v>
      </c>
      <c r="H8" s="137">
        <v>265130.82362000091</v>
      </c>
      <c r="I8" s="137">
        <v>333660.33070000092</v>
      </c>
      <c r="J8" s="137">
        <v>347882.51218000118</v>
      </c>
      <c r="K8" s="137">
        <v>328780.68952000095</v>
      </c>
      <c r="L8" s="137">
        <v>315559.28202999954</v>
      </c>
      <c r="M8" s="137">
        <v>324790.64688000007</v>
      </c>
      <c r="N8" s="137">
        <v>274550.67370000132</v>
      </c>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row>
    <row r="9" spans="1:107" ht="16.5" hidden="1" customHeight="1" outlineLevel="1" x14ac:dyDescent="0.25">
      <c r="A9" s="129" t="s">
        <v>31</v>
      </c>
      <c r="B9" s="140">
        <f t="shared" si="0"/>
        <v>2847413.9268100099</v>
      </c>
      <c r="C9" s="130">
        <v>369145.86653000186</v>
      </c>
      <c r="D9" s="130">
        <v>197008.80235000091</v>
      </c>
      <c r="E9" s="130">
        <v>196155.63509000037</v>
      </c>
      <c r="F9" s="130">
        <v>231641.22295000023</v>
      </c>
      <c r="G9" s="130">
        <v>250711.34679000094</v>
      </c>
      <c r="H9" s="130">
        <v>235170.9185300009</v>
      </c>
      <c r="I9" s="130">
        <v>230479.44011000099</v>
      </c>
      <c r="J9" s="130">
        <v>238134.41894000108</v>
      </c>
      <c r="K9" s="130">
        <v>221021.66096000094</v>
      </c>
      <c r="L9" s="130">
        <v>219400.6431700002</v>
      </c>
      <c r="M9" s="130">
        <v>222758.24403000067</v>
      </c>
      <c r="N9" s="130">
        <v>235785.72736000086</v>
      </c>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row>
    <row r="10" spans="1:107" ht="16.5" hidden="1" customHeight="1" outlineLevel="1" x14ac:dyDescent="0.25">
      <c r="A10" s="129" t="s">
        <v>30</v>
      </c>
      <c r="B10" s="140">
        <f t="shared" si="0"/>
        <v>75498.925570000007</v>
      </c>
      <c r="C10" s="130">
        <v>4397.4306499999993</v>
      </c>
      <c r="D10" s="130">
        <v>5747.7044500000002</v>
      </c>
      <c r="E10" s="130">
        <v>9437.8094999999994</v>
      </c>
      <c r="F10" s="130">
        <v>6644.3555500000002</v>
      </c>
      <c r="G10" s="130">
        <v>6993.0140499999998</v>
      </c>
      <c r="H10" s="130">
        <v>1861.8603400000002</v>
      </c>
      <c r="I10" s="130">
        <v>12674.53932</v>
      </c>
      <c r="J10" s="130">
        <v>4465.9802399999999</v>
      </c>
      <c r="K10" s="130">
        <v>9808.9075499999999</v>
      </c>
      <c r="L10" s="130">
        <v>2114.9866799999995</v>
      </c>
      <c r="M10" s="130">
        <v>6931.8736800000006</v>
      </c>
      <c r="N10" s="130">
        <v>4420.4635599999992</v>
      </c>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row>
    <row r="11" spans="1:107" ht="16.5" hidden="1" customHeight="1" outlineLevel="1" x14ac:dyDescent="0.25">
      <c r="A11" s="129" t="s">
        <v>35</v>
      </c>
      <c r="B11" s="140">
        <f t="shared" si="0"/>
        <v>393641.55492000032</v>
      </c>
      <c r="C11" s="130">
        <v>4898.2515900000026</v>
      </c>
      <c r="D11" s="130">
        <v>4107.0718699999979</v>
      </c>
      <c r="E11" s="130">
        <v>3602.1821200000022</v>
      </c>
      <c r="F11" s="130">
        <v>3681.6614299999983</v>
      </c>
      <c r="G11" s="130">
        <v>2632.0608299999994</v>
      </c>
      <c r="H11" s="130">
        <v>2119.829850000001</v>
      </c>
      <c r="I11" s="130">
        <v>68073.788569999975</v>
      </c>
      <c r="J11" s="130">
        <v>73384.403480000154</v>
      </c>
      <c r="K11" s="130">
        <v>74880.049450000166</v>
      </c>
      <c r="L11" s="130">
        <v>71546.461009999941</v>
      </c>
      <c r="M11" s="130">
        <v>73148.641580000025</v>
      </c>
      <c r="N11" s="130">
        <v>11567.153139999989</v>
      </c>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row>
    <row r="12" spans="1:107" ht="16.5" hidden="1" customHeight="1" outlineLevel="1" x14ac:dyDescent="0.25">
      <c r="A12" s="131" t="s">
        <v>2</v>
      </c>
      <c r="B12" s="140">
        <f t="shared" si="0"/>
        <v>1453335.8064800035</v>
      </c>
      <c r="C12" s="130">
        <v>20135.552990000004</v>
      </c>
      <c r="D12" s="130">
        <v>16721.825039999996</v>
      </c>
      <c r="E12" s="130">
        <v>143707.08335000015</v>
      </c>
      <c r="F12" s="130">
        <v>1049175.0885800032</v>
      </c>
      <c r="G12" s="130">
        <v>52991.289439999906</v>
      </c>
      <c r="H12" s="130">
        <v>25978.214900000021</v>
      </c>
      <c r="I12" s="130">
        <v>22432.562700000017</v>
      </c>
      <c r="J12" s="130">
        <v>31897.709519999993</v>
      </c>
      <c r="K12" s="130">
        <v>23070.071559999993</v>
      </c>
      <c r="L12" s="130">
        <v>22497.191170000002</v>
      </c>
      <c r="M12" s="130">
        <v>21951.887589999991</v>
      </c>
      <c r="N12" s="130">
        <v>22777.329639999985</v>
      </c>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row>
    <row r="13" spans="1:107" ht="16.5" hidden="1" customHeight="1" outlineLevel="2" x14ac:dyDescent="0.25">
      <c r="A13" s="132" t="s">
        <v>34</v>
      </c>
      <c r="B13" s="140">
        <f t="shared" si="0"/>
        <v>197216.81159000008</v>
      </c>
      <c r="C13" s="130">
        <v>5620.6214700000046</v>
      </c>
      <c r="D13" s="130">
        <v>7944.2893100000065</v>
      </c>
      <c r="E13" s="130">
        <v>106075.65661000017</v>
      </c>
      <c r="F13" s="130">
        <v>20769.183209999872</v>
      </c>
      <c r="G13" s="130">
        <v>9203.0872700000109</v>
      </c>
      <c r="H13" s="130">
        <v>6993.8870600000064</v>
      </c>
      <c r="I13" s="130">
        <v>7470.6354100000026</v>
      </c>
      <c r="J13" s="130">
        <v>6381.1699200000003</v>
      </c>
      <c r="K13" s="130">
        <v>6573.311169999999</v>
      </c>
      <c r="L13" s="130">
        <v>5586.2509800000025</v>
      </c>
      <c r="M13" s="130">
        <v>5088.6175999999996</v>
      </c>
      <c r="N13" s="130">
        <v>9510.1015800000005</v>
      </c>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row>
    <row r="14" spans="1:107" ht="16.5" hidden="1" customHeight="1" outlineLevel="2" x14ac:dyDescent="0.25">
      <c r="A14" s="132" t="s">
        <v>33</v>
      </c>
      <c r="B14" s="140">
        <f t="shared" si="0"/>
        <v>1232087.6240700029</v>
      </c>
      <c r="C14" s="130">
        <v>13125.008109999999</v>
      </c>
      <c r="D14" s="130">
        <v>7653.8409500000025</v>
      </c>
      <c r="E14" s="130">
        <v>35953.830959999999</v>
      </c>
      <c r="F14" s="130">
        <v>1027388.4158200028</v>
      </c>
      <c r="G14" s="130">
        <v>42661.51881999999</v>
      </c>
      <c r="H14" s="130">
        <v>17237.422490000001</v>
      </c>
      <c r="I14" s="130">
        <v>13862.442709999999</v>
      </c>
      <c r="J14" s="130">
        <v>16751.898240000006</v>
      </c>
      <c r="K14" s="130">
        <v>15733.327670000001</v>
      </c>
      <c r="L14" s="130">
        <v>15451.679169999987</v>
      </c>
      <c r="M14" s="130">
        <v>15434.964139999998</v>
      </c>
      <c r="N14" s="130">
        <v>10833.274990000004</v>
      </c>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row>
    <row r="15" spans="1:107" ht="16.5" hidden="1" customHeight="1" outlineLevel="2" x14ac:dyDescent="0.25">
      <c r="A15" s="132" t="s">
        <v>32</v>
      </c>
      <c r="B15" s="140">
        <f t="shared" si="0"/>
        <v>24031.37082</v>
      </c>
      <c r="C15" s="130">
        <v>1389.9234099999994</v>
      </c>
      <c r="D15" s="130">
        <v>1123.69478</v>
      </c>
      <c r="E15" s="130">
        <v>1677.5957799999996</v>
      </c>
      <c r="F15" s="130">
        <v>1017.4895500000005</v>
      </c>
      <c r="G15" s="130">
        <v>1126.6833499999998</v>
      </c>
      <c r="H15" s="130">
        <v>1746.90535</v>
      </c>
      <c r="I15" s="130">
        <v>1099.4845800000001</v>
      </c>
      <c r="J15" s="130">
        <v>8764.6413599999996</v>
      </c>
      <c r="K15" s="130">
        <v>763.43272000000002</v>
      </c>
      <c r="L15" s="130">
        <v>1459.2610200000001</v>
      </c>
      <c r="M15" s="130">
        <v>1428.3058500000002</v>
      </c>
      <c r="N15" s="130">
        <v>2433.9530699999991</v>
      </c>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row>
    <row r="16" spans="1:107" s="44" customFormat="1" ht="16.5" customHeight="1" collapsed="1" x14ac:dyDescent="0.25">
      <c r="A16" s="135" t="s">
        <v>3</v>
      </c>
      <c r="B16" s="140">
        <f t="shared" si="0"/>
        <v>6685016.204840037</v>
      </c>
      <c r="C16" s="138">
        <v>695367.21199999587</v>
      </c>
      <c r="D16" s="138">
        <v>532954.39802000602</v>
      </c>
      <c r="E16" s="138">
        <v>499002.9027400043</v>
      </c>
      <c r="F16" s="138">
        <v>544948.62797999091</v>
      </c>
      <c r="G16" s="138">
        <v>580822.72217000485</v>
      </c>
      <c r="H16" s="138">
        <v>534843.62991000712</v>
      </c>
      <c r="I16" s="138">
        <v>571288.43182000611</v>
      </c>
      <c r="J16" s="138">
        <v>567404.14769000956</v>
      </c>
      <c r="K16" s="138">
        <v>542037.82271000289</v>
      </c>
      <c r="L16" s="138">
        <v>564156.82481000118</v>
      </c>
      <c r="M16" s="138">
        <v>524522.65615000424</v>
      </c>
      <c r="N16" s="138">
        <v>527666.8288400051</v>
      </c>
      <c r="O16"/>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row>
    <row r="17" spans="1:59" ht="16.5" hidden="1" customHeight="1" outlineLevel="1" x14ac:dyDescent="0.25">
      <c r="A17" s="131" t="s">
        <v>79</v>
      </c>
      <c r="B17" s="140">
        <f t="shared" si="0"/>
        <v>4884849.5709700398</v>
      </c>
      <c r="C17" s="130">
        <v>523828.59937999776</v>
      </c>
      <c r="D17" s="130">
        <v>391708.99736000615</v>
      </c>
      <c r="E17" s="130">
        <v>361542.19447000336</v>
      </c>
      <c r="F17" s="130">
        <v>396907.85957999085</v>
      </c>
      <c r="G17" s="130">
        <v>420860.43832000491</v>
      </c>
      <c r="H17" s="130">
        <v>400988.72989000712</v>
      </c>
      <c r="I17" s="130">
        <v>404887.83776000649</v>
      </c>
      <c r="J17" s="130">
        <v>405827.76590000873</v>
      </c>
      <c r="K17" s="130">
        <v>405754.73439000361</v>
      </c>
      <c r="L17" s="130">
        <v>397213.82460000145</v>
      </c>
      <c r="M17" s="130">
        <v>379484.67274000426</v>
      </c>
      <c r="N17" s="130">
        <v>395843.91658000473</v>
      </c>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row>
    <row r="18" spans="1:59" ht="16.5" hidden="1" customHeight="1" outlineLevel="1" x14ac:dyDescent="0.25">
      <c r="A18" s="131" t="s">
        <v>77</v>
      </c>
      <c r="B18" s="140">
        <f t="shared" si="0"/>
        <v>1800166.6338699984</v>
      </c>
      <c r="C18" s="130">
        <v>171538.61261999811</v>
      </c>
      <c r="D18" s="130">
        <v>141245.4006599999</v>
      </c>
      <c r="E18" s="130">
        <v>137460.70827000093</v>
      </c>
      <c r="F18" s="130">
        <v>148040.76840000003</v>
      </c>
      <c r="G18" s="130">
        <v>159962.28384999992</v>
      </c>
      <c r="H18" s="130">
        <v>133854.90001999994</v>
      </c>
      <c r="I18" s="130">
        <v>166400.59405999968</v>
      </c>
      <c r="J18" s="130">
        <v>161576.38179000086</v>
      </c>
      <c r="K18" s="130">
        <v>136283.08831999925</v>
      </c>
      <c r="L18" s="130">
        <v>166943.00020999971</v>
      </c>
      <c r="M18" s="130">
        <v>145037.98340999999</v>
      </c>
      <c r="N18" s="130">
        <v>131822.91226000033</v>
      </c>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row>
    <row r="19" spans="1:59" s="44" customFormat="1" ht="16.5" customHeight="1" collapsed="1" x14ac:dyDescent="0.25">
      <c r="A19" s="135" t="s">
        <v>4</v>
      </c>
      <c r="B19" s="140">
        <f t="shared" si="0"/>
        <v>910612.07848999999</v>
      </c>
      <c r="C19" s="138">
        <v>88219.334270000007</v>
      </c>
      <c r="D19" s="138">
        <v>68966.118479999961</v>
      </c>
      <c r="E19" s="138">
        <v>72192.940300000017</v>
      </c>
      <c r="F19" s="138">
        <v>72114.392269999953</v>
      </c>
      <c r="G19" s="138">
        <v>77762.040820000053</v>
      </c>
      <c r="H19" s="138">
        <v>77357.756679999977</v>
      </c>
      <c r="I19" s="138">
        <v>79491.976889999991</v>
      </c>
      <c r="J19" s="138">
        <v>75227.668790000054</v>
      </c>
      <c r="K19" s="138">
        <v>74166.856839999993</v>
      </c>
      <c r="L19" s="138">
        <v>78089.32855000002</v>
      </c>
      <c r="M19" s="138">
        <v>74303.053560000029</v>
      </c>
      <c r="N19" s="138">
        <v>72720.611040000003</v>
      </c>
      <c r="O19"/>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row>
    <row r="20" spans="1:59" ht="16.5" hidden="1" customHeight="1" outlineLevel="1" x14ac:dyDescent="0.25">
      <c r="A20" s="139" t="s">
        <v>80</v>
      </c>
      <c r="B20" s="140">
        <f t="shared" si="0"/>
        <v>653591.87551999989</v>
      </c>
      <c r="C20" s="130">
        <v>67403.658620000031</v>
      </c>
      <c r="D20" s="130">
        <v>50115.457829999999</v>
      </c>
      <c r="E20" s="130">
        <v>52363.512310000006</v>
      </c>
      <c r="F20" s="130">
        <v>49590.990309999936</v>
      </c>
      <c r="G20" s="130">
        <v>54500.424230000026</v>
      </c>
      <c r="H20" s="130">
        <v>60959.067739999984</v>
      </c>
      <c r="I20" s="130">
        <v>51921.639179999991</v>
      </c>
      <c r="J20" s="130">
        <v>50543.916689999991</v>
      </c>
      <c r="K20" s="130">
        <v>57796.089850000004</v>
      </c>
      <c r="L20" s="130">
        <v>51293.273530000006</v>
      </c>
      <c r="M20" s="130">
        <v>51398.246180000016</v>
      </c>
      <c r="N20" s="130">
        <v>55705.59904999999</v>
      </c>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row>
    <row r="21" spans="1:59" ht="16.5" hidden="1" customHeight="1" outlineLevel="2" x14ac:dyDescent="0.25">
      <c r="A21" s="133" t="s">
        <v>5</v>
      </c>
      <c r="B21" s="140">
        <f t="shared" si="0"/>
        <v>103384.75948000001</v>
      </c>
      <c r="C21" s="130">
        <v>10110.208000000001</v>
      </c>
      <c r="D21" s="130">
        <v>8238.2880000000005</v>
      </c>
      <c r="E21" s="130">
        <v>8817.4879999999994</v>
      </c>
      <c r="F21" s="130">
        <v>8272.16</v>
      </c>
      <c r="G21" s="130">
        <v>8192.081900000001</v>
      </c>
      <c r="H21" s="130">
        <v>8742.1920000000009</v>
      </c>
      <c r="I21" s="130">
        <v>8400.5655800000004</v>
      </c>
      <c r="J21" s="130">
        <v>8384.8639999999996</v>
      </c>
      <c r="K21" s="130">
        <v>9262.4</v>
      </c>
      <c r="L21" s="130">
        <v>7348.4480000000003</v>
      </c>
      <c r="M21" s="130">
        <v>9936</v>
      </c>
      <c r="N21" s="130">
        <v>7680.0640000000003</v>
      </c>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row>
    <row r="22" spans="1:59" s="4" customFormat="1" ht="16.5" hidden="1" customHeight="1" outlineLevel="2" x14ac:dyDescent="0.25">
      <c r="A22" s="133" t="s">
        <v>6</v>
      </c>
      <c r="B22" s="140">
        <f t="shared" si="0"/>
        <v>93360.165489999999</v>
      </c>
      <c r="C22" s="130">
        <v>8688.0398400000013</v>
      </c>
      <c r="D22" s="130">
        <v>8975.6499699999986</v>
      </c>
      <c r="E22" s="130">
        <v>7636.5889300000008</v>
      </c>
      <c r="F22" s="130">
        <v>8103.5775800000001</v>
      </c>
      <c r="G22" s="130">
        <v>9221.9256100000002</v>
      </c>
      <c r="H22" s="130">
        <v>7117.1223900000005</v>
      </c>
      <c r="I22" s="130">
        <v>6486.2625700000017</v>
      </c>
      <c r="J22" s="130">
        <v>6820.8896199999999</v>
      </c>
      <c r="K22" s="130">
        <v>10671.72839</v>
      </c>
      <c r="L22" s="130">
        <v>6630.1984699999994</v>
      </c>
      <c r="M22" s="130">
        <v>6381.5228099999995</v>
      </c>
      <c r="N22" s="130">
        <v>6626.6593100000009</v>
      </c>
      <c r="O22"/>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row>
    <row r="23" spans="1:59" s="4" customFormat="1" ht="16.5" hidden="1" customHeight="1" outlineLevel="2" x14ac:dyDescent="0.25">
      <c r="A23" s="133" t="s">
        <v>7</v>
      </c>
      <c r="B23" s="140">
        <f t="shared" si="0"/>
        <v>0</v>
      </c>
      <c r="C23" s="130">
        <v>0</v>
      </c>
      <c r="D23" s="130">
        <v>0</v>
      </c>
      <c r="E23" s="130">
        <v>0</v>
      </c>
      <c r="F23" s="130">
        <v>0</v>
      </c>
      <c r="G23" s="130">
        <v>0</v>
      </c>
      <c r="H23" s="130">
        <v>0</v>
      </c>
      <c r="I23" s="130">
        <v>0</v>
      </c>
      <c r="J23" s="130">
        <v>0</v>
      </c>
      <c r="K23" s="130">
        <v>0</v>
      </c>
      <c r="L23" s="130">
        <v>0</v>
      </c>
      <c r="M23" s="130">
        <v>0</v>
      </c>
      <c r="N23" s="130">
        <v>0</v>
      </c>
      <c r="O23"/>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row>
    <row r="24" spans="1:59" s="4" customFormat="1" ht="16.5" hidden="1" customHeight="1" outlineLevel="2" x14ac:dyDescent="0.25">
      <c r="A24" s="133" t="s">
        <v>8</v>
      </c>
      <c r="B24" s="140">
        <f t="shared" si="0"/>
        <v>39873.663059999999</v>
      </c>
      <c r="C24" s="130">
        <v>4968.079279999999</v>
      </c>
      <c r="D24" s="130">
        <v>3440.2961800000007</v>
      </c>
      <c r="E24" s="130">
        <v>2987.4693399999996</v>
      </c>
      <c r="F24" s="130">
        <v>2673.93397</v>
      </c>
      <c r="G24" s="130">
        <v>3763.6449400000001</v>
      </c>
      <c r="H24" s="130">
        <v>3001.8725300000015</v>
      </c>
      <c r="I24" s="130">
        <v>2574.9050499999994</v>
      </c>
      <c r="J24" s="130">
        <v>3143.1900599999994</v>
      </c>
      <c r="K24" s="130">
        <v>2979.9878599999993</v>
      </c>
      <c r="L24" s="130">
        <v>2773.5581400000001</v>
      </c>
      <c r="M24" s="130">
        <v>4012.9484600000001</v>
      </c>
      <c r="N24" s="130">
        <v>3553.7772500000001</v>
      </c>
      <c r="O24"/>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row>
    <row r="25" spans="1:59" s="4" customFormat="1" ht="16.5" hidden="1" customHeight="1" outlineLevel="2" x14ac:dyDescent="0.25">
      <c r="A25" s="133" t="s">
        <v>9</v>
      </c>
      <c r="B25" s="140">
        <f t="shared" si="0"/>
        <v>245753.48635000002</v>
      </c>
      <c r="C25" s="130">
        <v>27986.999720000003</v>
      </c>
      <c r="D25" s="130">
        <v>17131.538600000003</v>
      </c>
      <c r="E25" s="130">
        <v>18109.708490000001</v>
      </c>
      <c r="F25" s="130">
        <v>17594.079330000004</v>
      </c>
      <c r="G25" s="130">
        <v>19107.765059999998</v>
      </c>
      <c r="H25" s="130">
        <v>27633.706949999993</v>
      </c>
      <c r="I25" s="130">
        <v>21199.772180000004</v>
      </c>
      <c r="J25" s="130">
        <v>19096.553079999994</v>
      </c>
      <c r="K25" s="130">
        <v>19719.545549999999</v>
      </c>
      <c r="L25" s="130">
        <v>18853.27421</v>
      </c>
      <c r="M25" s="130">
        <v>15940.99647</v>
      </c>
      <c r="N25" s="130">
        <v>23379.546710000006</v>
      </c>
      <c r="O25"/>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row>
    <row r="26" spans="1:59" s="4" customFormat="1" ht="16.5" hidden="1" customHeight="1" outlineLevel="2" x14ac:dyDescent="0.25">
      <c r="A26" s="133" t="s">
        <v>10</v>
      </c>
      <c r="B26" s="140">
        <f t="shared" si="0"/>
        <v>42285.331769999997</v>
      </c>
      <c r="C26" s="130">
        <v>3584.9926399999999</v>
      </c>
      <c r="D26" s="130">
        <v>2996.5761400000001</v>
      </c>
      <c r="E26" s="130">
        <v>4094.9099699999997</v>
      </c>
      <c r="F26" s="130">
        <v>2959.7310600000001</v>
      </c>
      <c r="G26" s="130">
        <v>2811.7193800000005</v>
      </c>
      <c r="H26" s="130">
        <v>3371.6440199999997</v>
      </c>
      <c r="I26" s="130">
        <v>2126.5131300000003</v>
      </c>
      <c r="J26" s="130">
        <v>2466.0144600000003</v>
      </c>
      <c r="K26" s="130">
        <v>4426.9870000000001</v>
      </c>
      <c r="L26" s="130">
        <v>5342.7839599999998</v>
      </c>
      <c r="M26" s="130">
        <v>3897.5515499999997</v>
      </c>
      <c r="N26" s="130">
        <v>4205.9084599999996</v>
      </c>
      <c r="O26"/>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row>
    <row r="27" spans="1:59" s="4" customFormat="1" ht="16.5" hidden="1" customHeight="1" outlineLevel="2" x14ac:dyDescent="0.25">
      <c r="A27" s="133" t="s">
        <v>11</v>
      </c>
      <c r="B27" s="140">
        <f t="shared" si="0"/>
        <v>8.9889999999999998E-2</v>
      </c>
      <c r="C27" s="130">
        <v>0</v>
      </c>
      <c r="D27" s="130">
        <v>0</v>
      </c>
      <c r="E27" s="130">
        <v>0</v>
      </c>
      <c r="F27" s="130">
        <v>0</v>
      </c>
      <c r="G27" s="130">
        <v>0</v>
      </c>
      <c r="H27" s="130">
        <v>8.9889999999999998E-2</v>
      </c>
      <c r="I27" s="130">
        <v>0</v>
      </c>
      <c r="J27" s="130">
        <v>0</v>
      </c>
      <c r="K27" s="130">
        <v>0</v>
      </c>
      <c r="L27" s="130">
        <v>0</v>
      </c>
      <c r="M27" s="130">
        <v>0</v>
      </c>
      <c r="N27" s="130">
        <v>0</v>
      </c>
      <c r="O27"/>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row>
    <row r="28" spans="1:59" s="4" customFormat="1" ht="16.5" hidden="1" customHeight="1" outlineLevel="2" x14ac:dyDescent="0.25">
      <c r="A28" s="133" t="s">
        <v>12</v>
      </c>
      <c r="B28" s="140">
        <f t="shared" si="0"/>
        <v>51.396650000000001</v>
      </c>
      <c r="C28" s="130">
        <v>19.735590000000002</v>
      </c>
      <c r="D28" s="130">
        <v>10.638909999999999</v>
      </c>
      <c r="E28" s="130">
        <v>2.2500000000000003E-3</v>
      </c>
      <c r="F28" s="130">
        <v>1.1122100000000001</v>
      </c>
      <c r="G28" s="130">
        <v>1.9828500000000002</v>
      </c>
      <c r="H28" s="130">
        <v>4.7918700000000003</v>
      </c>
      <c r="I28" s="130">
        <v>1.0027900000000001</v>
      </c>
      <c r="J28" s="130">
        <v>2.4916900000000002</v>
      </c>
      <c r="K28" s="130">
        <v>1.0027900000000001</v>
      </c>
      <c r="L28" s="130">
        <v>8.6357000000000017</v>
      </c>
      <c r="M28" s="130">
        <v>0</v>
      </c>
      <c r="N28" s="130">
        <v>0</v>
      </c>
      <c r="O28"/>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row>
    <row r="29" spans="1:59" s="4" customFormat="1" ht="16.5" hidden="1" customHeight="1" outlineLevel="2" x14ac:dyDescent="0.25">
      <c r="A29" s="133" t="s">
        <v>13</v>
      </c>
      <c r="B29" s="140">
        <f t="shared" si="0"/>
        <v>151.1044</v>
      </c>
      <c r="C29" s="130">
        <v>0</v>
      </c>
      <c r="D29" s="130">
        <v>23.737500000000001</v>
      </c>
      <c r="E29" s="130">
        <v>0</v>
      </c>
      <c r="F29" s="130">
        <v>0</v>
      </c>
      <c r="G29" s="130">
        <v>0</v>
      </c>
      <c r="H29" s="130">
        <v>17.91375</v>
      </c>
      <c r="I29" s="130">
        <v>29.4375</v>
      </c>
      <c r="J29" s="130">
        <v>6.9683299999999999</v>
      </c>
      <c r="K29" s="130">
        <v>3.3750000000000002E-2</v>
      </c>
      <c r="L29" s="130">
        <v>4.1040000000000001</v>
      </c>
      <c r="M29" s="130">
        <v>68.909570000000002</v>
      </c>
      <c r="N29" s="130">
        <v>0</v>
      </c>
      <c r="O29"/>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row>
    <row r="30" spans="1:59" s="4" customFormat="1" ht="16.5" hidden="1" customHeight="1" outlineLevel="2" x14ac:dyDescent="0.25">
      <c r="A30" s="133" t="s">
        <v>14</v>
      </c>
      <c r="B30" s="140">
        <f t="shared" si="0"/>
        <v>873.27209000000005</v>
      </c>
      <c r="C30" s="130">
        <v>153.39582000000001</v>
      </c>
      <c r="D30" s="130">
        <v>36.369779999999999</v>
      </c>
      <c r="E30" s="130">
        <v>108.34148999999999</v>
      </c>
      <c r="F30" s="130">
        <v>57.060870000000001</v>
      </c>
      <c r="G30" s="130">
        <v>82.335739999999987</v>
      </c>
      <c r="H30" s="130">
        <v>64.224590000000006</v>
      </c>
      <c r="I30" s="130">
        <v>41.75244</v>
      </c>
      <c r="J30" s="130">
        <v>64.21990000000001</v>
      </c>
      <c r="K30" s="130">
        <v>71.866630000000001</v>
      </c>
      <c r="L30" s="130">
        <v>62.844279999999998</v>
      </c>
      <c r="M30" s="130">
        <v>37.819539999999996</v>
      </c>
      <c r="N30" s="130">
        <v>93.041010000000014</v>
      </c>
      <c r="O3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row>
    <row r="31" spans="1:59" s="4" customFormat="1" ht="16.5" hidden="1" customHeight="1" outlineLevel="2" x14ac:dyDescent="0.25">
      <c r="A31" s="133" t="s">
        <v>15</v>
      </c>
      <c r="B31" s="140">
        <f t="shared" si="0"/>
        <v>20990.03008</v>
      </c>
      <c r="C31" s="130">
        <v>1537.2328200000002</v>
      </c>
      <c r="D31" s="130">
        <v>1830.2828200000004</v>
      </c>
      <c r="E31" s="130">
        <v>1828.0529199999999</v>
      </c>
      <c r="F31" s="130">
        <v>1106.6762699999999</v>
      </c>
      <c r="G31" s="130">
        <v>1982.6691700000001</v>
      </c>
      <c r="H31" s="130">
        <v>2121.8147599999998</v>
      </c>
      <c r="I31" s="130">
        <v>1949.7844300000002</v>
      </c>
      <c r="J31" s="130">
        <v>1769.8061300000002</v>
      </c>
      <c r="K31" s="130">
        <v>1603.9796099999999</v>
      </c>
      <c r="L31" s="130">
        <v>1530.4934499999999</v>
      </c>
      <c r="M31" s="130">
        <v>2006.8746599999999</v>
      </c>
      <c r="N31" s="130">
        <v>1722.3630399999997</v>
      </c>
      <c r="O31"/>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row>
    <row r="32" spans="1:59" s="4" customFormat="1" ht="16.5" hidden="1" customHeight="1" outlineLevel="2" x14ac:dyDescent="0.25">
      <c r="A32" s="134" t="s">
        <v>16</v>
      </c>
      <c r="B32" s="140">
        <f t="shared" si="0"/>
        <v>4.0000000000000002E-4</v>
      </c>
      <c r="C32" s="130">
        <v>0</v>
      </c>
      <c r="D32" s="130">
        <v>0</v>
      </c>
      <c r="E32" s="130">
        <v>0</v>
      </c>
      <c r="F32" s="130">
        <v>0</v>
      </c>
      <c r="G32" s="130">
        <v>0</v>
      </c>
      <c r="H32" s="130">
        <v>0</v>
      </c>
      <c r="I32" s="130">
        <v>4.0000000000000002E-4</v>
      </c>
      <c r="J32" s="130">
        <v>0</v>
      </c>
      <c r="K32" s="130">
        <v>0</v>
      </c>
      <c r="L32" s="130">
        <v>0</v>
      </c>
      <c r="M32" s="130">
        <v>0</v>
      </c>
      <c r="N32" s="130">
        <v>0</v>
      </c>
      <c r="O32"/>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row>
    <row r="33" spans="1:105" s="4" customFormat="1" ht="16.5" hidden="1" customHeight="1" outlineLevel="2" x14ac:dyDescent="0.25">
      <c r="A33" s="134" t="s">
        <v>17</v>
      </c>
      <c r="B33" s="140">
        <f t="shared" si="0"/>
        <v>1.06718</v>
      </c>
      <c r="C33" s="130">
        <v>0</v>
      </c>
      <c r="D33" s="130">
        <v>0</v>
      </c>
      <c r="E33" s="130">
        <v>0</v>
      </c>
      <c r="F33" s="130">
        <v>0</v>
      </c>
      <c r="G33" s="130">
        <v>0</v>
      </c>
      <c r="H33" s="130">
        <v>0</v>
      </c>
      <c r="I33" s="130">
        <v>0</v>
      </c>
      <c r="J33" s="130">
        <v>0</v>
      </c>
      <c r="K33" s="130">
        <v>0.17891000000000001</v>
      </c>
      <c r="L33" s="130">
        <v>0</v>
      </c>
      <c r="M33" s="130">
        <v>0</v>
      </c>
      <c r="N33" s="130">
        <v>0.88827</v>
      </c>
      <c r="O33"/>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row>
    <row r="34" spans="1:105" s="4" customFormat="1" ht="16.5" hidden="1" customHeight="1" outlineLevel="2" x14ac:dyDescent="0.25">
      <c r="A34" s="134" t="s">
        <v>18</v>
      </c>
      <c r="B34" s="140">
        <f t="shared" si="0"/>
        <v>3.49E-2</v>
      </c>
      <c r="C34" s="130">
        <v>3.8E-3</v>
      </c>
      <c r="D34" s="130">
        <v>1.14E-3</v>
      </c>
      <c r="E34" s="130">
        <v>2.2799999999999999E-3</v>
      </c>
      <c r="F34" s="130">
        <v>2.0099999999999996E-3</v>
      </c>
      <c r="G34" s="130">
        <v>2.81E-3</v>
      </c>
      <c r="H34" s="130">
        <v>3.5499999999999998E-3</v>
      </c>
      <c r="I34" s="130">
        <v>2.9900000000000005E-3</v>
      </c>
      <c r="J34" s="130">
        <v>4.0499999999999998E-3</v>
      </c>
      <c r="K34" s="130">
        <v>2.8700000000000002E-3</v>
      </c>
      <c r="L34" s="130">
        <v>3.5800000000000003E-3</v>
      </c>
      <c r="M34" s="130">
        <v>3.3500000000000001E-3</v>
      </c>
      <c r="N34" s="130">
        <v>2.4700000000000004E-3</v>
      </c>
      <c r="O34"/>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row>
    <row r="35" spans="1:105" s="4" customFormat="1" ht="16.5" hidden="1" customHeight="1" outlineLevel="2" x14ac:dyDescent="0.25">
      <c r="A35" s="134" t="s">
        <v>19</v>
      </c>
      <c r="B35" s="140">
        <f t="shared" si="0"/>
        <v>60459.200109999998</v>
      </c>
      <c r="C35" s="130">
        <v>5614.3295299999991</v>
      </c>
      <c r="D35" s="130">
        <v>4642.146310000001</v>
      </c>
      <c r="E35" s="130">
        <v>5118.0696300000009</v>
      </c>
      <c r="F35" s="130">
        <v>5032.6160799999998</v>
      </c>
      <c r="G35" s="130">
        <v>5233.4579999999996</v>
      </c>
      <c r="H35" s="130">
        <v>5080.1629000000003</v>
      </c>
      <c r="I35" s="130">
        <v>5034.4308799999999</v>
      </c>
      <c r="J35" s="130">
        <v>5119.1435900000006</v>
      </c>
      <c r="K35" s="130">
        <v>5042.9856500000005</v>
      </c>
      <c r="L35" s="130">
        <v>4887.1943200000005</v>
      </c>
      <c r="M35" s="130">
        <v>4987.0673499999994</v>
      </c>
      <c r="N35" s="130">
        <v>4667.5958700000001</v>
      </c>
      <c r="O35"/>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row>
    <row r="36" spans="1:105" s="4" customFormat="1" ht="16.5" hidden="1" customHeight="1" outlineLevel="2" x14ac:dyDescent="0.25">
      <c r="A36" s="134" t="s">
        <v>20</v>
      </c>
      <c r="B36" s="140">
        <f t="shared" si="0"/>
        <v>1945.4404400000001</v>
      </c>
      <c r="C36" s="130">
        <v>74.664439999999999</v>
      </c>
      <c r="D36" s="130">
        <v>44.985010000000003</v>
      </c>
      <c r="E36" s="130">
        <v>47.540030000000002</v>
      </c>
      <c r="F36" s="130">
        <v>21.448</v>
      </c>
      <c r="G36" s="130">
        <v>42.518570000000004</v>
      </c>
      <c r="H36" s="130">
        <v>67.385920000000013</v>
      </c>
      <c r="I36" s="130">
        <v>433.87948999999998</v>
      </c>
      <c r="J36" s="130">
        <v>174.82566999999997</v>
      </c>
      <c r="K36" s="130">
        <v>385.81265999999999</v>
      </c>
      <c r="L36" s="130">
        <v>167.87174999999999</v>
      </c>
      <c r="M36" s="130">
        <v>431.06855999999999</v>
      </c>
      <c r="N36" s="130">
        <v>53.440339999999999</v>
      </c>
      <c r="O36"/>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row>
    <row r="37" spans="1:105" s="4" customFormat="1" ht="16.5" hidden="1" customHeight="1" outlineLevel="2" x14ac:dyDescent="0.25">
      <c r="A37" s="134" t="s">
        <v>21</v>
      </c>
      <c r="B37" s="140">
        <f t="shared" si="0"/>
        <v>28831.404549999999</v>
      </c>
      <c r="C37" s="130">
        <v>3038.6626600000004</v>
      </c>
      <c r="D37" s="130">
        <v>1831.8429099999998</v>
      </c>
      <c r="E37" s="130">
        <v>2451.5684900000001</v>
      </c>
      <c r="F37" s="130">
        <v>2427.21164</v>
      </c>
      <c r="G37" s="130">
        <v>2425.1675099999998</v>
      </c>
      <c r="H37" s="130">
        <v>2404.5195100000001</v>
      </c>
      <c r="I37" s="130">
        <v>2430.3733099999999</v>
      </c>
      <c r="J37" s="130">
        <v>2361.9973299999997</v>
      </c>
      <c r="K37" s="130">
        <v>2426.3275400000002</v>
      </c>
      <c r="L37" s="130">
        <v>2358.83016</v>
      </c>
      <c r="M37" s="130">
        <v>2359.4139700000001</v>
      </c>
      <c r="N37" s="130">
        <v>2315.4895200000001</v>
      </c>
      <c r="O37"/>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row>
    <row r="38" spans="1:105" ht="16.5" hidden="1" customHeight="1" outlineLevel="2" x14ac:dyDescent="0.25">
      <c r="A38" s="134" t="s">
        <v>22</v>
      </c>
      <c r="B38" s="140">
        <f t="shared" si="0"/>
        <v>4941.3339200000009</v>
      </c>
      <c r="C38" s="130">
        <v>562.27065000000005</v>
      </c>
      <c r="D38" s="130">
        <v>317.93407000000008</v>
      </c>
      <c r="E38" s="130">
        <v>382.35662000000002</v>
      </c>
      <c r="F38" s="130">
        <v>377.89411000000001</v>
      </c>
      <c r="G38" s="130">
        <v>477.36009999999999</v>
      </c>
      <c r="H38" s="130">
        <v>438.98761000000002</v>
      </c>
      <c r="I38" s="130">
        <v>447.66624000000007</v>
      </c>
      <c r="J38" s="130">
        <v>352.40396999999996</v>
      </c>
      <c r="K38" s="130">
        <v>392.08999</v>
      </c>
      <c r="L38" s="130">
        <v>373.23726999999997</v>
      </c>
      <c r="M38" s="130">
        <v>367.25524000000001</v>
      </c>
      <c r="N38" s="130">
        <v>451.87804999999997</v>
      </c>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row>
    <row r="39" spans="1:105" ht="16.5" hidden="1" customHeight="1" outlineLevel="2" x14ac:dyDescent="0.25">
      <c r="A39" s="134" t="s">
        <v>23</v>
      </c>
      <c r="B39" s="140">
        <f t="shared" si="0"/>
        <v>10543.8161</v>
      </c>
      <c r="C39" s="130">
        <v>1051.74577</v>
      </c>
      <c r="D39" s="130">
        <v>581.87243000000001</v>
      </c>
      <c r="E39" s="130">
        <v>768.11581000000012</v>
      </c>
      <c r="F39" s="130">
        <v>950.18912</v>
      </c>
      <c r="G39" s="130">
        <v>1144.4945299999997</v>
      </c>
      <c r="H39" s="130">
        <v>879.33744000000002</v>
      </c>
      <c r="I39" s="130">
        <v>751.99214000000006</v>
      </c>
      <c r="J39" s="130">
        <v>767.24675000000002</v>
      </c>
      <c r="K39" s="130">
        <v>797.86258999999995</v>
      </c>
      <c r="L39" s="130">
        <v>938.49818000000005</v>
      </c>
      <c r="M39" s="130">
        <v>957.51658999999995</v>
      </c>
      <c r="N39" s="130">
        <v>954.94474999999989</v>
      </c>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row>
    <row r="40" spans="1:105" ht="16.5" hidden="1" customHeight="1" outlineLevel="2" x14ac:dyDescent="0.25">
      <c r="A40" s="134" t="s">
        <v>64</v>
      </c>
      <c r="B40" s="140">
        <f t="shared" si="0"/>
        <v>146.27865999999995</v>
      </c>
      <c r="C40" s="130">
        <v>13.29806</v>
      </c>
      <c r="D40" s="130">
        <v>13.29806</v>
      </c>
      <c r="E40" s="130">
        <v>13.29806</v>
      </c>
      <c r="F40" s="130">
        <v>13.29806</v>
      </c>
      <c r="G40" s="130">
        <v>13.29806</v>
      </c>
      <c r="H40" s="130">
        <v>13.29806</v>
      </c>
      <c r="I40" s="130">
        <v>13.29806</v>
      </c>
      <c r="J40" s="130">
        <v>13.29806</v>
      </c>
      <c r="K40" s="130">
        <v>13.29806</v>
      </c>
      <c r="L40" s="130">
        <v>13.29806</v>
      </c>
      <c r="M40" s="130">
        <v>13.29806</v>
      </c>
      <c r="N40" s="130">
        <v>0</v>
      </c>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row>
    <row r="41" spans="1:105" s="44" customFormat="1" ht="16.5" hidden="1" customHeight="1" outlineLevel="1" x14ac:dyDescent="0.25">
      <c r="A41" s="139" t="s">
        <v>78</v>
      </c>
      <c r="B41" s="140">
        <f t="shared" si="0"/>
        <v>257020.20297000004</v>
      </c>
      <c r="C41" s="130">
        <v>20815.675649999972</v>
      </c>
      <c r="D41" s="130">
        <v>18850.660649999958</v>
      </c>
      <c r="E41" s="130">
        <v>19829.427990000007</v>
      </c>
      <c r="F41" s="130">
        <v>22523.40196000001</v>
      </c>
      <c r="G41" s="130">
        <v>23261.616590000023</v>
      </c>
      <c r="H41" s="130">
        <v>16398.688939999996</v>
      </c>
      <c r="I41" s="130">
        <v>27570.337709999993</v>
      </c>
      <c r="J41" s="130">
        <v>24683.752100000063</v>
      </c>
      <c r="K41" s="130">
        <v>16370.766989999984</v>
      </c>
      <c r="L41" s="130">
        <v>26796.055020000018</v>
      </c>
      <c r="M41" s="130">
        <v>22904.807380000006</v>
      </c>
      <c r="N41" s="130">
        <v>17015.01199000001</v>
      </c>
      <c r="O41"/>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row>
    <row r="42" spans="1:105" s="44" customFormat="1" ht="16.5" customHeight="1" collapsed="1" x14ac:dyDescent="0.25">
      <c r="A42" s="135" t="s">
        <v>36</v>
      </c>
      <c r="B42" s="140">
        <f t="shared" si="0"/>
        <v>158156.68707999788</v>
      </c>
      <c r="C42" s="138">
        <v>10525.344291999992</v>
      </c>
      <c r="D42" s="138">
        <v>16741.853537999559</v>
      </c>
      <c r="E42" s="138">
        <v>14757.905837999844</v>
      </c>
      <c r="F42" s="138">
        <v>15519.185596000169</v>
      </c>
      <c r="G42" s="138">
        <v>15113.487279999876</v>
      </c>
      <c r="H42" s="138">
        <v>13158.856107999749</v>
      </c>
      <c r="I42" s="138">
        <v>13933.13091399983</v>
      </c>
      <c r="J42" s="138">
        <v>12968.574561999898</v>
      </c>
      <c r="K42" s="138">
        <v>12834.353841999795</v>
      </c>
      <c r="L42" s="138">
        <v>10932.172365999319</v>
      </c>
      <c r="M42" s="138">
        <v>10762.960923999997</v>
      </c>
      <c r="N42" s="138">
        <v>10908.861819999878</v>
      </c>
      <c r="O42"/>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row>
    <row r="43" spans="1:105" s="10" customFormat="1" ht="16.5" hidden="1" customHeight="1" outlineLevel="1" x14ac:dyDescent="0.25">
      <c r="A43" s="131" t="s">
        <v>62</v>
      </c>
      <c r="B43" s="140">
        <f t="shared" si="0"/>
        <v>122249.91887999841</v>
      </c>
      <c r="C43" s="130">
        <v>7385.3509019999874</v>
      </c>
      <c r="D43" s="130">
        <v>13542.741667999826</v>
      </c>
      <c r="E43" s="130">
        <v>11682.56237799989</v>
      </c>
      <c r="F43" s="130">
        <v>12681.519915999073</v>
      </c>
      <c r="G43" s="130">
        <v>12105.362569999945</v>
      </c>
      <c r="H43" s="130">
        <v>9894.6152479999837</v>
      </c>
      <c r="I43" s="130">
        <v>10689.734793999947</v>
      </c>
      <c r="J43" s="130">
        <v>10053.314882000021</v>
      </c>
      <c r="K43" s="130">
        <v>9947.6126820000409</v>
      </c>
      <c r="L43" s="130">
        <v>8140.3602159997436</v>
      </c>
      <c r="M43" s="130">
        <v>8052.3437940000431</v>
      </c>
      <c r="N43" s="130">
        <v>8074.3998299999294</v>
      </c>
      <c r="O43"/>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row>
    <row r="44" spans="1:105" s="10" customFormat="1" ht="16.5" hidden="1" customHeight="1" outlineLevel="1" x14ac:dyDescent="0.25">
      <c r="A44" s="131" t="s">
        <v>40</v>
      </c>
      <c r="B44" s="140">
        <f t="shared" si="0"/>
        <v>35906.768200000006</v>
      </c>
      <c r="C44" s="130">
        <v>3139.9933900000005</v>
      </c>
      <c r="D44" s="130">
        <v>3199.1118700000006</v>
      </c>
      <c r="E44" s="130">
        <v>3075.3434600000001</v>
      </c>
      <c r="F44" s="130">
        <v>2837.6656800000005</v>
      </c>
      <c r="G44" s="130">
        <v>3008.1247100000005</v>
      </c>
      <c r="H44" s="130">
        <v>3264.240859999999</v>
      </c>
      <c r="I44" s="130">
        <v>3243.3961200000003</v>
      </c>
      <c r="J44" s="130">
        <v>2915.2596799999992</v>
      </c>
      <c r="K44" s="130">
        <v>2886.74116</v>
      </c>
      <c r="L44" s="130">
        <v>2791.8121499999997</v>
      </c>
      <c r="M44" s="130">
        <v>2710.6171299999996</v>
      </c>
      <c r="N44" s="130">
        <v>2834.4619899999998</v>
      </c>
      <c r="O44"/>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row>
    <row r="45" spans="1:105" ht="16.5" customHeight="1" collapsed="1" x14ac:dyDescent="0.25">
      <c r="A45" s="135" t="s">
        <v>24</v>
      </c>
      <c r="B45" s="140">
        <f t="shared" si="0"/>
        <v>223051.90091000294</v>
      </c>
      <c r="C45" s="138">
        <v>15839.362100000339</v>
      </c>
      <c r="D45" s="138">
        <v>24668.113910000702</v>
      </c>
      <c r="E45" s="138">
        <v>21093.422140000359</v>
      </c>
      <c r="F45" s="138">
        <v>23460.709360000037</v>
      </c>
      <c r="G45" s="138">
        <v>21382.705450000085</v>
      </c>
      <c r="H45" s="138">
        <v>18619.875150000313</v>
      </c>
      <c r="I45" s="138">
        <v>20316.857910000257</v>
      </c>
      <c r="J45" s="138">
        <v>17446.578700000115</v>
      </c>
      <c r="K45" s="138">
        <v>16884.480340000136</v>
      </c>
      <c r="L45" s="138">
        <v>14717.336360000454</v>
      </c>
      <c r="M45" s="138">
        <v>14487.674489999987</v>
      </c>
      <c r="N45" s="138">
        <v>14134.785000000218</v>
      </c>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row>
    <row r="46" spans="1:105" ht="16.5" customHeight="1" x14ac:dyDescent="0.25">
      <c r="A46" s="135" t="s">
        <v>25</v>
      </c>
      <c r="B46" s="140">
        <f t="shared" si="0"/>
        <v>1140096.9896994997</v>
      </c>
      <c r="C46" s="138">
        <v>106911.61207999999</v>
      </c>
      <c r="D46" s="138">
        <v>97325.80290000001</v>
      </c>
      <c r="E46" s="138">
        <v>82652.337209999983</v>
      </c>
      <c r="F46" s="138">
        <v>88919.839509999962</v>
      </c>
      <c r="G46" s="138">
        <v>89523.268810000009</v>
      </c>
      <c r="H46" s="138">
        <v>99913.217650000035</v>
      </c>
      <c r="I46" s="138">
        <v>96117.605560000011</v>
      </c>
      <c r="J46" s="138">
        <v>96743.547360000011</v>
      </c>
      <c r="K46" s="138">
        <v>94145.771959499965</v>
      </c>
      <c r="L46" s="138">
        <v>97756.032550000018</v>
      </c>
      <c r="M46" s="138">
        <v>99675.25496999998</v>
      </c>
      <c r="N46" s="138">
        <v>90412.699140000012</v>
      </c>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row>
    <row r="47" spans="1:105" ht="16.5" customHeight="1" x14ac:dyDescent="0.25">
      <c r="A47" s="135" t="s">
        <v>37</v>
      </c>
      <c r="B47" s="140">
        <f t="shared" si="0"/>
        <v>34527.706819999999</v>
      </c>
      <c r="C47" s="138">
        <v>2306.1936799999994</v>
      </c>
      <c r="D47" s="138">
        <v>2093.2132199999996</v>
      </c>
      <c r="E47" s="138">
        <v>4550.3106100000005</v>
      </c>
      <c r="F47" s="138">
        <v>2127.6494400000001</v>
      </c>
      <c r="G47" s="138">
        <v>2168.8596000000002</v>
      </c>
      <c r="H47" s="138">
        <v>4410.2309999999998</v>
      </c>
      <c r="I47" s="138">
        <v>2109.0275999999999</v>
      </c>
      <c r="J47" s="138">
        <v>1925.81817</v>
      </c>
      <c r="K47" s="138">
        <v>4488.054720000001</v>
      </c>
      <c r="L47" s="138">
        <v>2039.7073500000006</v>
      </c>
      <c r="M47" s="138">
        <v>1870.8293999999999</v>
      </c>
      <c r="N47" s="138">
        <v>4437.81203</v>
      </c>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row>
    <row r="48" spans="1:105" ht="16.5" customHeight="1" x14ac:dyDescent="0.25">
      <c r="A48" s="135" t="s">
        <v>26</v>
      </c>
      <c r="B48" s="140">
        <f t="shared" si="0"/>
        <v>21902.881629998552</v>
      </c>
      <c r="C48" s="138">
        <v>2615.9027299998079</v>
      </c>
      <c r="D48" s="138">
        <v>1951.2183499998307</v>
      </c>
      <c r="E48" s="138">
        <v>1783.8490899998915</v>
      </c>
      <c r="F48" s="138">
        <v>1974.4101400000968</v>
      </c>
      <c r="G48" s="138">
        <v>1919.6258999998622</v>
      </c>
      <c r="H48" s="138">
        <v>1638.3658099998595</v>
      </c>
      <c r="I48" s="138">
        <v>1756.6112799998757</v>
      </c>
      <c r="J48" s="138">
        <v>1594.5299899998981</v>
      </c>
      <c r="K48" s="138">
        <v>1625.1113799998777</v>
      </c>
      <c r="L48" s="138">
        <v>1729.3354399998909</v>
      </c>
      <c r="M48" s="138">
        <v>1696.5845099998257</v>
      </c>
      <c r="N48" s="138">
        <v>1617.3370099998358</v>
      </c>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row>
    <row r="49" spans="1:59" ht="16.5" customHeight="1" x14ac:dyDescent="0.25">
      <c r="A49" s="135" t="s">
        <v>27</v>
      </c>
      <c r="B49" s="140">
        <f t="shared" si="0"/>
        <v>66840.941340000005</v>
      </c>
      <c r="C49" s="138">
        <v>15423.377719999999</v>
      </c>
      <c r="D49" s="138">
        <v>692.86660999999992</v>
      </c>
      <c r="E49" s="138">
        <v>22468.857029999999</v>
      </c>
      <c r="F49" s="138">
        <v>4320.6196199999995</v>
      </c>
      <c r="G49" s="138">
        <v>383.90859000000006</v>
      </c>
      <c r="H49" s="138">
        <v>346.64544000000006</v>
      </c>
      <c r="I49" s="138">
        <v>613.08286999999996</v>
      </c>
      <c r="J49" s="138">
        <v>706.63593999999989</v>
      </c>
      <c r="K49" s="138">
        <v>5646.7008700000006</v>
      </c>
      <c r="L49" s="138">
        <v>437.22815999999995</v>
      </c>
      <c r="M49" s="138">
        <v>445.48762999999997</v>
      </c>
      <c r="N49" s="138">
        <v>15355.530860000001</v>
      </c>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row>
    <row r="50" spans="1:59" ht="16.5" customHeight="1" x14ac:dyDescent="0.25">
      <c r="A50" s="135" t="s">
        <v>38</v>
      </c>
      <c r="B50" s="140">
        <f t="shared" si="0"/>
        <v>115617.79656000002</v>
      </c>
      <c r="C50" s="138">
        <v>8824.3657300000013</v>
      </c>
      <c r="D50" s="138">
        <v>8196.184369999999</v>
      </c>
      <c r="E50" s="138">
        <v>8342.9054899999992</v>
      </c>
      <c r="F50" s="138">
        <v>9831.2253800000017</v>
      </c>
      <c r="G50" s="138">
        <v>9740.6995399999996</v>
      </c>
      <c r="H50" s="138">
        <v>9619.5689000000002</v>
      </c>
      <c r="I50" s="138">
        <v>10803.43519</v>
      </c>
      <c r="J50" s="138">
        <v>9438.6520499999988</v>
      </c>
      <c r="K50" s="138">
        <v>10545.815050000001</v>
      </c>
      <c r="L50" s="138">
        <v>10813.487229999995</v>
      </c>
      <c r="M50" s="138">
        <v>8878.8270500000017</v>
      </c>
      <c r="N50" s="138">
        <v>10582.630580000003</v>
      </c>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row>
    <row r="51" spans="1:59" ht="16.5" customHeight="1" x14ac:dyDescent="0.25">
      <c r="A51" s="136" t="s">
        <v>28</v>
      </c>
      <c r="B51" s="141">
        <f t="shared" si="0"/>
        <v>142819.77227870596</v>
      </c>
      <c r="C51" s="148">
        <v>7761.6806600008258</v>
      </c>
      <c r="D51" s="148">
        <v>7098.4813400004305</v>
      </c>
      <c r="E51" s="148">
        <v>8684.8743000006652</v>
      </c>
      <c r="F51" s="148">
        <v>13890.583029997657</v>
      </c>
      <c r="G51" s="148">
        <v>12078.33115000109</v>
      </c>
      <c r="H51" s="148">
        <v>12203.073220001112</v>
      </c>
      <c r="I51" s="148">
        <v>17072.199230001355</v>
      </c>
      <c r="J51" s="148">
        <v>9946.0053600008141</v>
      </c>
      <c r="K51" s="148">
        <v>10589.443610001079</v>
      </c>
      <c r="L51" s="148">
        <v>13312.054038700404</v>
      </c>
      <c r="M51" s="148">
        <v>19056.121419999239</v>
      </c>
      <c r="N51" s="148">
        <v>11126.924920001287</v>
      </c>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row>
    <row r="52" spans="1:59" ht="16.5" customHeight="1" x14ac:dyDescent="0.25">
      <c r="A52" s="17"/>
      <c r="B52" s="52"/>
      <c r="C52" s="52"/>
      <c r="D52" s="52"/>
      <c r="E52" s="52"/>
      <c r="F52" s="52"/>
      <c r="G52" s="52"/>
      <c r="H52" s="52"/>
      <c r="I52" s="52"/>
      <c r="J52" s="52"/>
      <c r="K52" s="52"/>
      <c r="L52" s="52"/>
      <c r="M52" s="52"/>
      <c r="N52" s="52"/>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row>
    <row r="53" spans="1:59" ht="21" customHeight="1" x14ac:dyDescent="0.25">
      <c r="A53" s="75" t="s">
        <v>116</v>
      </c>
      <c r="B53" s="81">
        <f>SUM(C53:N53)</f>
        <v>14268533.173428254</v>
      </c>
      <c r="C53" s="81">
        <f t="shared" ref="C53:N53" si="1">+C8+C16+C19+C42+SUM(C45:C51)</f>
        <v>1352371.4870219985</v>
      </c>
      <c r="D53" s="81">
        <f t="shared" si="1"/>
        <v>984273.65444800747</v>
      </c>
      <c r="E53" s="81">
        <f t="shared" si="1"/>
        <v>1088433.0148080059</v>
      </c>
      <c r="F53" s="81">
        <f t="shared" si="1"/>
        <v>2068249.5708359892</v>
      </c>
      <c r="G53" s="81">
        <f t="shared" si="1"/>
        <v>1124223.3604200068</v>
      </c>
      <c r="H53" s="81">
        <f t="shared" si="1"/>
        <v>1037242.0434880091</v>
      </c>
      <c r="I53" s="81">
        <f t="shared" si="1"/>
        <v>1147162.6899640085</v>
      </c>
      <c r="J53" s="81">
        <f t="shared" si="1"/>
        <v>1141284.6707920115</v>
      </c>
      <c r="K53" s="81">
        <f t="shared" si="1"/>
        <v>1101745.1008415048</v>
      </c>
      <c r="L53" s="81">
        <f t="shared" si="1"/>
        <v>1109542.7888847007</v>
      </c>
      <c r="M53" s="81">
        <f t="shared" si="1"/>
        <v>1080490.0969840034</v>
      </c>
      <c r="N53" s="81">
        <f t="shared" si="1"/>
        <v>1033514.6949400076</v>
      </c>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row>
    <row r="54" spans="1:59" ht="16.5" customHeight="1" x14ac:dyDescent="0.25">
      <c r="A54" s="77" t="s">
        <v>50</v>
      </c>
      <c r="B54" s="142">
        <f>SUM(C54:N54)</f>
        <v>740028.16491000284</v>
      </c>
      <c r="C54" s="61">
        <v>69640.29810000016</v>
      </c>
      <c r="D54" s="61">
        <v>46147.709670000237</v>
      </c>
      <c r="E54" s="61">
        <v>69195.746510000332</v>
      </c>
      <c r="F54" s="61">
        <v>107122.47635000042</v>
      </c>
      <c r="G54" s="61">
        <v>38519.416040000564</v>
      </c>
      <c r="H54" s="61">
        <v>50178.666649999905</v>
      </c>
      <c r="I54" s="61">
        <v>62228.478410000294</v>
      </c>
      <c r="J54" s="61">
        <v>42818.113900000484</v>
      </c>
      <c r="K54" s="61">
        <v>54707.459800000157</v>
      </c>
      <c r="L54" s="61">
        <v>58742.252889999836</v>
      </c>
      <c r="M54" s="61">
        <v>78221.435950000465</v>
      </c>
      <c r="N54" s="61">
        <v>62506.11063999997</v>
      </c>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row>
    <row r="55" spans="1:59" ht="14.45" customHeight="1" x14ac:dyDescent="0.25">
      <c r="A55" s="77" t="s">
        <v>51</v>
      </c>
      <c r="B55" s="142">
        <f>SUM(C55:N55)</f>
        <v>48637.119889999987</v>
      </c>
      <c r="C55" s="61">
        <v>3512.7464999999984</v>
      </c>
      <c r="D55" s="61">
        <v>3147.8065600000004</v>
      </c>
      <c r="E55" s="61">
        <v>4127.82582</v>
      </c>
      <c r="F55" s="61">
        <v>3711.0779300000008</v>
      </c>
      <c r="G55" s="61">
        <v>4817.1233600000005</v>
      </c>
      <c r="H55" s="61">
        <v>4309.0306799999989</v>
      </c>
      <c r="I55" s="61">
        <v>4693.4886899999992</v>
      </c>
      <c r="J55" s="61">
        <v>3360.6315599999998</v>
      </c>
      <c r="K55" s="61">
        <v>3968.7562899999998</v>
      </c>
      <c r="L55" s="61">
        <v>5384.0480900000002</v>
      </c>
      <c r="M55" s="61">
        <v>3852.0775400000011</v>
      </c>
      <c r="N55" s="61">
        <v>3752.5068699999993</v>
      </c>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row>
    <row r="56" spans="1:59" ht="21.75" customHeight="1" x14ac:dyDescent="0.25">
      <c r="A56" s="66" t="s">
        <v>117</v>
      </c>
      <c r="B56" s="82">
        <f>SUM(C56:N56)</f>
        <v>13479867.888628252</v>
      </c>
      <c r="C56" s="82">
        <f t="shared" ref="C56:N56" si="2">+C53-C54-C55</f>
        <v>1279218.4424219984</v>
      </c>
      <c r="D56" s="82">
        <f t="shared" si="2"/>
        <v>934978.13821800717</v>
      </c>
      <c r="E56" s="82">
        <f t="shared" si="2"/>
        <v>1015109.4424780055</v>
      </c>
      <c r="F56" s="82">
        <f t="shared" si="2"/>
        <v>1957416.0165559889</v>
      </c>
      <c r="G56" s="82">
        <f t="shared" si="2"/>
        <v>1080886.8210200062</v>
      </c>
      <c r="H56" s="82">
        <f t="shared" si="2"/>
        <v>982754.34615800926</v>
      </c>
      <c r="I56" s="82">
        <f t="shared" si="2"/>
        <v>1080240.7228640083</v>
      </c>
      <c r="J56" s="82">
        <f t="shared" si="2"/>
        <v>1095105.9253320112</v>
      </c>
      <c r="K56" s="82">
        <f t="shared" si="2"/>
        <v>1043068.8847515045</v>
      </c>
      <c r="L56" s="82">
        <f t="shared" si="2"/>
        <v>1045416.4879047008</v>
      </c>
      <c r="M56" s="82">
        <f t="shared" si="2"/>
        <v>998416.58349400305</v>
      </c>
      <c r="N56" s="82">
        <f t="shared" si="2"/>
        <v>967256.07743000763</v>
      </c>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row>
    <row r="57" spans="1:59" ht="14.45" customHeight="1" x14ac:dyDescent="0.25">
      <c r="A57" s="74" t="s">
        <v>74</v>
      </c>
      <c r="B57" s="142">
        <f t="shared" ref="B57:B60" si="3">SUM(C57:N57)</f>
        <v>299359.6215200015</v>
      </c>
      <c r="C57" s="62">
        <v>20578.094770000058</v>
      </c>
      <c r="D57" s="62">
        <v>26496.373820000154</v>
      </c>
      <c r="E57" s="62">
        <v>26589.889440000006</v>
      </c>
      <c r="F57" s="62">
        <v>54448.696439999963</v>
      </c>
      <c r="G57" s="62">
        <v>32966.228670000099</v>
      </c>
      <c r="H57" s="62">
        <v>23773.893830000139</v>
      </c>
      <c r="I57" s="62">
        <v>32146.871979999869</v>
      </c>
      <c r="J57" s="62">
        <v>15174.905010000171</v>
      </c>
      <c r="K57" s="62">
        <v>21556.642530000136</v>
      </c>
      <c r="L57" s="62">
        <v>15299.27799000033</v>
      </c>
      <c r="M57" s="62">
        <v>17085.608790000202</v>
      </c>
      <c r="N57" s="62">
        <v>13243.138250000362</v>
      </c>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row>
    <row r="58" spans="1:59" ht="14.45" hidden="1" customHeight="1" outlineLevel="1" x14ac:dyDescent="0.25">
      <c r="A58" s="80" t="s">
        <v>58</v>
      </c>
      <c r="B58" s="142">
        <f t="shared" si="3"/>
        <v>151299.05994999994</v>
      </c>
      <c r="C58" s="62">
        <v>5978.8719700000047</v>
      </c>
      <c r="D58" s="62">
        <v>12740.099659999993</v>
      </c>
      <c r="E58" s="62">
        <v>17376.001850000001</v>
      </c>
      <c r="F58" s="62">
        <v>38640.215699999942</v>
      </c>
      <c r="G58" s="62">
        <v>23838.112719999972</v>
      </c>
      <c r="H58" s="62">
        <v>12294.254539999989</v>
      </c>
      <c r="I58" s="62">
        <v>13419.353579999994</v>
      </c>
      <c r="J58" s="62">
        <v>7019.155639999999</v>
      </c>
      <c r="K58" s="62">
        <v>7333.7454400000015</v>
      </c>
      <c r="L58" s="62">
        <v>3878.4654500000051</v>
      </c>
      <c r="M58" s="62">
        <v>5667.4654600000076</v>
      </c>
      <c r="N58" s="62">
        <v>3113.3179399999999</v>
      </c>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row>
    <row r="59" spans="1:59" ht="14.45" hidden="1" customHeight="1" outlineLevel="1" x14ac:dyDescent="0.25">
      <c r="A59" s="80" t="s">
        <v>57</v>
      </c>
      <c r="B59" s="142">
        <f t="shared" si="3"/>
        <v>146488.13945000156</v>
      </c>
      <c r="C59" s="62">
        <v>14491.79194000005</v>
      </c>
      <c r="D59" s="62">
        <v>13688.05745000016</v>
      </c>
      <c r="E59" s="62">
        <v>8978.2280600000013</v>
      </c>
      <c r="F59" s="62">
        <v>15583.455650000013</v>
      </c>
      <c r="G59" s="62">
        <v>9043.379470000129</v>
      </c>
      <c r="H59" s="62">
        <v>11352.815860000144</v>
      </c>
      <c r="I59" s="62">
        <v>18522.799969999873</v>
      </c>
      <c r="J59" s="62">
        <v>8062.7486900001732</v>
      </c>
      <c r="K59" s="62">
        <v>14109.977960000129</v>
      </c>
      <c r="L59" s="62">
        <v>11310.485710000323</v>
      </c>
      <c r="M59" s="62">
        <v>11249.773110000195</v>
      </c>
      <c r="N59" s="62">
        <v>10094.625580000362</v>
      </c>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row>
    <row r="60" spans="1:59" ht="14.45" hidden="1" customHeight="1" outlineLevel="1" x14ac:dyDescent="0.25">
      <c r="A60" s="80" t="s">
        <v>56</v>
      </c>
      <c r="B60" s="142">
        <f t="shared" si="3"/>
        <v>1572.4221200000363</v>
      </c>
      <c r="C60" s="62">
        <v>107.430860000005</v>
      </c>
      <c r="D60" s="62">
        <v>68.216710000000887</v>
      </c>
      <c r="E60" s="62">
        <v>235.65953000000306</v>
      </c>
      <c r="F60" s="62">
        <v>225.02509000001103</v>
      </c>
      <c r="G60" s="62">
        <v>84.736480000000441</v>
      </c>
      <c r="H60" s="62">
        <v>126.82343000000529</v>
      </c>
      <c r="I60" s="62">
        <v>204.71843000000342</v>
      </c>
      <c r="J60" s="62">
        <v>93.000679999999704</v>
      </c>
      <c r="K60" s="62">
        <v>112.91913000000454</v>
      </c>
      <c r="L60" s="62">
        <v>110.32683000000193</v>
      </c>
      <c r="M60" s="62">
        <v>168.37022000000067</v>
      </c>
      <c r="N60" s="62">
        <v>35.194730000000447</v>
      </c>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row>
    <row r="61" spans="1:59" ht="20.25" customHeight="1" collapsed="1" x14ac:dyDescent="0.25">
      <c r="A61" s="76" t="s">
        <v>118</v>
      </c>
      <c r="B61" s="83">
        <f>SUM(C61:N61)</f>
        <v>13180508.26710825</v>
      </c>
      <c r="C61" s="83">
        <f t="shared" ref="C61:N61" si="4">+C56-C57</f>
        <v>1258640.3476519983</v>
      </c>
      <c r="D61" s="83">
        <f t="shared" si="4"/>
        <v>908481.76439800696</v>
      </c>
      <c r="E61" s="83">
        <f t="shared" si="4"/>
        <v>988519.55303800548</v>
      </c>
      <c r="F61" s="83">
        <f t="shared" si="4"/>
        <v>1902967.3201159891</v>
      </c>
      <c r="G61" s="83">
        <f t="shared" si="4"/>
        <v>1047920.5923500061</v>
      </c>
      <c r="H61" s="83">
        <f t="shared" si="4"/>
        <v>958980.45232800907</v>
      </c>
      <c r="I61" s="83">
        <f t="shared" si="4"/>
        <v>1048093.8508840085</v>
      </c>
      <c r="J61" s="83">
        <f t="shared" si="4"/>
        <v>1079931.0203220111</v>
      </c>
      <c r="K61" s="83">
        <f t="shared" si="4"/>
        <v>1021512.2422215043</v>
      </c>
      <c r="L61" s="83">
        <f t="shared" si="4"/>
        <v>1030117.2099147005</v>
      </c>
      <c r="M61" s="83">
        <f t="shared" si="4"/>
        <v>981330.97470400285</v>
      </c>
      <c r="N61" s="83">
        <f t="shared" si="4"/>
        <v>954012.93918000732</v>
      </c>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row>
    <row r="62" spans="1:59" customFormat="1" x14ac:dyDescent="0.25">
      <c r="A62" s="159" t="s">
        <v>124</v>
      </c>
      <c r="B62" s="159"/>
      <c r="C62" s="159"/>
      <c r="D62" s="86"/>
      <c r="E62" s="86"/>
      <c r="F62" s="86"/>
    </row>
    <row r="63" spans="1:59" ht="42.75" customHeight="1" x14ac:dyDescent="0.25">
      <c r="A63" s="212" t="s">
        <v>52</v>
      </c>
      <c r="B63" s="212"/>
      <c r="C63" s="212"/>
      <c r="D63" s="212"/>
      <c r="E63" s="212"/>
      <c r="F63" s="212"/>
      <c r="G63" s="212"/>
      <c r="H63" s="212"/>
      <c r="I63" s="212"/>
      <c r="J63" s="212"/>
      <c r="K63" s="212"/>
      <c r="L63" s="212"/>
      <c r="M63" s="91"/>
      <c r="N63" s="147"/>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row>
    <row r="64" spans="1:59" x14ac:dyDescent="0.25">
      <c r="A64" s="159" t="s">
        <v>66</v>
      </c>
      <c r="B64" s="159"/>
      <c r="C64" s="159"/>
      <c r="D64" s="90"/>
      <c r="E64" s="40"/>
      <c r="F64" s="40"/>
      <c r="G64" s="40"/>
      <c r="H64" s="40"/>
      <c r="I64" s="40"/>
      <c r="J64" s="40"/>
      <c r="K64" s="40"/>
      <c r="L64" s="40"/>
      <c r="M64" s="40"/>
      <c r="N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row>
    <row r="65" spans="1:59" x14ac:dyDescent="0.25">
      <c r="A65" s="159" t="s">
        <v>73</v>
      </c>
      <c r="B65" s="159"/>
      <c r="C65" s="159"/>
      <c r="D65" s="90"/>
      <c r="E65" s="40"/>
      <c r="F65" s="40"/>
      <c r="G65" s="40"/>
      <c r="H65" s="40"/>
      <c r="I65" s="40"/>
      <c r="J65" s="40"/>
      <c r="K65" s="40"/>
      <c r="L65" s="40"/>
      <c r="M65" s="40"/>
      <c r="N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row>
    <row r="66" spans="1:59" s="7" customFormat="1" ht="13.9" customHeight="1" x14ac:dyDescent="0.25">
      <c r="A66" s="213" t="s">
        <v>75</v>
      </c>
      <c r="B66" s="213"/>
      <c r="C66" s="213"/>
      <c r="D66" s="92"/>
      <c r="O66"/>
    </row>
    <row r="67" spans="1:59" s="7" customFormat="1" ht="13.9" customHeight="1" x14ac:dyDescent="0.25">
      <c r="A67" s="159" t="s">
        <v>76</v>
      </c>
      <c r="B67" s="159"/>
      <c r="C67" s="159"/>
      <c r="D67" s="90"/>
      <c r="O67"/>
    </row>
    <row r="68" spans="1:59" s="2" customFormat="1" ht="12.75" x14ac:dyDescent="0.2">
      <c r="A68" s="159" t="s">
        <v>63</v>
      </c>
      <c r="B68" s="159"/>
      <c r="C68" s="159"/>
      <c r="D68" s="90"/>
    </row>
    <row r="69" spans="1:59" ht="10.5" customHeight="1" x14ac:dyDescent="0.25">
      <c r="A69" s="43"/>
      <c r="B69" s="42"/>
      <c r="C69" s="42"/>
      <c r="D69" s="42"/>
      <c r="E69" s="42"/>
      <c r="F69" s="42"/>
      <c r="G69" s="42"/>
      <c r="H69" s="42"/>
      <c r="I69" s="42"/>
      <c r="J69" s="42"/>
      <c r="K69" s="42"/>
      <c r="L69" s="42"/>
      <c r="M69" s="42"/>
      <c r="N69" s="42"/>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row>
    <row r="70" spans="1:59" s="7" customFormat="1" ht="15" customHeight="1" x14ac:dyDescent="0.25">
      <c r="A70" s="160" t="s">
        <v>125</v>
      </c>
      <c r="B70" s="160"/>
      <c r="C70" s="160"/>
      <c r="D70" s="160"/>
      <c r="E70" s="160"/>
      <c r="F70" s="160"/>
      <c r="G70" s="89"/>
      <c r="H70" s="89"/>
      <c r="I70" s="89"/>
      <c r="J70" s="89"/>
      <c r="K70" s="89"/>
      <c r="L70" s="89"/>
      <c r="M70" s="89"/>
      <c r="N70" s="146"/>
      <c r="O70" s="32"/>
      <c r="P70" s="21"/>
      <c r="Q70" s="33"/>
      <c r="R70" s="19"/>
    </row>
    <row r="71" spans="1:59" x14ac:dyDescent="0.25">
      <c r="A71" s="43" t="s">
        <v>67</v>
      </c>
      <c r="B71" s="42"/>
      <c r="C71" s="42"/>
      <c r="D71" s="42"/>
      <c r="E71" s="42"/>
      <c r="F71" s="42"/>
      <c r="G71" s="42"/>
      <c r="H71" s="42"/>
      <c r="I71" s="42"/>
      <c r="J71" s="42"/>
      <c r="K71" s="42"/>
      <c r="L71" s="42"/>
      <c r="M71" s="42"/>
      <c r="N71" s="42"/>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row>
    <row r="72" spans="1:59" x14ac:dyDescent="0.25">
      <c r="A72" s="43" t="s">
        <v>29</v>
      </c>
      <c r="B72" s="42"/>
      <c r="C72" s="42"/>
      <c r="D72" s="42"/>
      <c r="E72" s="42"/>
      <c r="F72" s="42"/>
      <c r="G72" s="42"/>
      <c r="H72" s="42"/>
      <c r="I72" s="42"/>
      <c r="J72" s="42"/>
      <c r="K72" s="42"/>
      <c r="L72" s="42"/>
      <c r="M72" s="42"/>
      <c r="N72" s="42"/>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row>
    <row r="73" spans="1:59" x14ac:dyDescent="0.25">
      <c r="A73" s="41"/>
      <c r="B73" s="41"/>
      <c r="C73" s="41"/>
      <c r="D73" s="41"/>
      <c r="E73" s="41"/>
      <c r="F73" s="41"/>
      <c r="G73" s="41"/>
      <c r="H73" s="41"/>
      <c r="I73" s="41"/>
      <c r="J73" s="41"/>
      <c r="K73" s="41"/>
      <c r="L73" s="41"/>
      <c r="M73" s="41"/>
      <c r="N73" s="41"/>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row>
    <row r="74" spans="1:59" x14ac:dyDescent="0.25">
      <c r="A74" s="41"/>
      <c r="B74" s="41"/>
      <c r="C74" s="41"/>
      <c r="D74" s="41"/>
      <c r="E74" s="41"/>
      <c r="F74" s="41"/>
      <c r="G74" s="41"/>
      <c r="H74" s="41"/>
      <c r="I74" s="41"/>
      <c r="J74" s="41"/>
      <c r="K74" s="41"/>
      <c r="L74" s="41"/>
      <c r="M74" s="41"/>
      <c r="N74" s="41"/>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row>
    <row r="75" spans="1:59" x14ac:dyDescent="0.25">
      <c r="A75" s="40"/>
      <c r="B75" s="39"/>
      <c r="C75" s="39"/>
      <c r="D75" s="39"/>
      <c r="E75" s="39"/>
      <c r="F75" s="39"/>
      <c r="G75" s="39"/>
      <c r="H75" s="39"/>
      <c r="I75" s="39"/>
      <c r="J75" s="39"/>
      <c r="K75" s="39"/>
      <c r="L75" s="39"/>
      <c r="M75" s="39"/>
      <c r="N75" s="39"/>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row>
    <row r="76" spans="1:59" x14ac:dyDescent="0.25">
      <c r="A76" s="40"/>
      <c r="B76" s="39"/>
      <c r="C76" s="39"/>
      <c r="D76" s="39"/>
      <c r="E76" s="39"/>
      <c r="F76" s="39"/>
      <c r="G76" s="39"/>
      <c r="H76" s="39"/>
      <c r="I76" s="39"/>
      <c r="J76" s="39"/>
      <c r="K76" s="39"/>
      <c r="L76" s="39"/>
      <c r="M76" s="39"/>
      <c r="N76" s="39"/>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row>
    <row r="77" spans="1:59" x14ac:dyDescent="0.25">
      <c r="A77" s="40"/>
      <c r="B77" s="39"/>
      <c r="C77" s="39"/>
      <c r="D77" s="39"/>
      <c r="E77" s="39"/>
      <c r="F77" s="39"/>
      <c r="G77" s="39"/>
      <c r="H77" s="39"/>
      <c r="I77" s="39"/>
      <c r="J77" s="39"/>
      <c r="K77" s="39"/>
      <c r="L77" s="39"/>
      <c r="M77" s="39"/>
      <c r="N77" s="39"/>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row>
    <row r="78" spans="1:59" x14ac:dyDescent="0.25">
      <c r="A78" s="40"/>
      <c r="B78" s="39"/>
      <c r="C78" s="39"/>
      <c r="D78" s="39"/>
      <c r="E78" s="39"/>
      <c r="F78" s="39"/>
      <c r="G78" s="39"/>
      <c r="H78" s="39"/>
      <c r="I78" s="39"/>
      <c r="J78" s="39"/>
      <c r="K78" s="39"/>
      <c r="L78" s="39"/>
      <c r="M78" s="39"/>
      <c r="N78" s="39"/>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row>
    <row r="79" spans="1:59" x14ac:dyDescent="0.25">
      <c r="A79" s="40"/>
      <c r="B79" s="39"/>
      <c r="C79" s="39"/>
      <c r="D79" s="39"/>
      <c r="E79" s="39"/>
      <c r="F79" s="39"/>
      <c r="G79" s="39"/>
      <c r="H79" s="39"/>
      <c r="I79" s="39"/>
      <c r="J79" s="39"/>
      <c r="K79" s="39"/>
      <c r="L79" s="39"/>
      <c r="M79" s="39"/>
      <c r="N79" s="39"/>
    </row>
    <row r="80" spans="1:59" x14ac:dyDescent="0.25">
      <c r="A80" s="40"/>
      <c r="B80" s="39"/>
      <c r="C80" s="39"/>
      <c r="D80" s="39"/>
      <c r="E80" s="39"/>
      <c r="F80" s="39"/>
      <c r="G80" s="39"/>
      <c r="H80" s="39"/>
      <c r="I80" s="39"/>
      <c r="J80" s="39"/>
      <c r="K80" s="39"/>
      <c r="L80" s="39"/>
      <c r="M80" s="39"/>
      <c r="N80" s="39"/>
    </row>
    <row r="81" spans="1:14" x14ac:dyDescent="0.25">
      <c r="A81" s="40"/>
      <c r="B81" s="39"/>
      <c r="C81" s="39"/>
      <c r="D81" s="39"/>
      <c r="E81" s="39"/>
      <c r="F81" s="39"/>
      <c r="G81" s="39"/>
      <c r="H81" s="39"/>
      <c r="I81" s="39"/>
      <c r="J81" s="39"/>
      <c r="K81" s="39"/>
      <c r="L81" s="39"/>
      <c r="M81" s="39"/>
      <c r="N81" s="39"/>
    </row>
    <row r="82" spans="1:14" x14ac:dyDescent="0.25">
      <c r="A82" s="40"/>
      <c r="B82" s="39"/>
      <c r="C82" s="39"/>
      <c r="D82" s="39"/>
      <c r="E82" s="39"/>
      <c r="F82" s="39"/>
      <c r="G82" s="39"/>
      <c r="H82" s="39"/>
      <c r="I82" s="39"/>
      <c r="J82" s="39"/>
      <c r="K82" s="39"/>
      <c r="L82" s="39"/>
      <c r="M82" s="39"/>
      <c r="N82" s="39"/>
    </row>
    <row r="83" spans="1:14" x14ac:dyDescent="0.25">
      <c r="A83" s="40"/>
      <c r="B83" s="39"/>
      <c r="C83" s="39"/>
      <c r="D83" s="39"/>
      <c r="E83" s="39"/>
      <c r="F83" s="39"/>
      <c r="G83" s="39"/>
      <c r="H83" s="39"/>
      <c r="I83" s="39"/>
      <c r="J83" s="39"/>
      <c r="K83" s="39"/>
      <c r="L83" s="39"/>
      <c r="M83" s="39"/>
      <c r="N83" s="39"/>
    </row>
    <row r="84" spans="1:14" x14ac:dyDescent="0.25">
      <c r="A84" s="40"/>
      <c r="B84" s="39"/>
      <c r="C84" s="39"/>
      <c r="D84" s="39"/>
      <c r="E84" s="39"/>
      <c r="F84" s="39"/>
      <c r="G84" s="39"/>
      <c r="H84" s="39"/>
      <c r="I84" s="39"/>
      <c r="J84" s="39"/>
      <c r="K84" s="39"/>
      <c r="L84" s="39"/>
      <c r="M84" s="39"/>
      <c r="N84" s="39"/>
    </row>
    <row r="85" spans="1:14" x14ac:dyDescent="0.25">
      <c r="A85" s="40"/>
      <c r="B85" s="39"/>
      <c r="C85" s="39"/>
      <c r="D85" s="39"/>
      <c r="E85" s="39"/>
      <c r="F85" s="39"/>
      <c r="G85" s="39"/>
      <c r="H85" s="39"/>
      <c r="I85" s="39"/>
      <c r="J85" s="39"/>
      <c r="K85" s="39"/>
      <c r="L85" s="39"/>
      <c r="M85" s="39"/>
      <c r="N85" s="39"/>
    </row>
    <row r="86" spans="1:14" x14ac:dyDescent="0.25">
      <c r="A86" s="40"/>
      <c r="B86" s="39"/>
      <c r="C86" s="39"/>
      <c r="D86" s="39"/>
      <c r="E86" s="39"/>
      <c r="F86" s="39"/>
      <c r="G86" s="39"/>
      <c r="H86" s="39"/>
      <c r="I86" s="39"/>
      <c r="J86" s="39"/>
      <c r="K86" s="39"/>
      <c r="L86" s="39"/>
      <c r="M86" s="39"/>
      <c r="N86" s="39"/>
    </row>
    <row r="87" spans="1:14" x14ac:dyDescent="0.25">
      <c r="A87" s="40"/>
      <c r="B87" s="39"/>
      <c r="C87" s="39"/>
      <c r="D87" s="39"/>
      <c r="E87" s="39"/>
      <c r="F87" s="39"/>
      <c r="G87" s="39"/>
      <c r="H87" s="39"/>
      <c r="I87" s="39"/>
      <c r="J87" s="39"/>
      <c r="K87" s="39"/>
      <c r="L87" s="39"/>
      <c r="M87" s="39"/>
      <c r="N87" s="39"/>
    </row>
    <row r="88" spans="1:14" x14ac:dyDescent="0.25">
      <c r="A88" s="40"/>
      <c r="B88" s="39"/>
      <c r="C88" s="39"/>
      <c r="D88" s="39"/>
      <c r="E88" s="39"/>
      <c r="F88" s="39"/>
      <c r="G88" s="39"/>
      <c r="H88" s="39"/>
      <c r="I88" s="39"/>
      <c r="J88" s="39"/>
      <c r="K88" s="39"/>
      <c r="L88" s="39"/>
      <c r="M88" s="39"/>
      <c r="N88" s="39"/>
    </row>
    <row r="89" spans="1:14" x14ac:dyDescent="0.25">
      <c r="A89" s="40"/>
      <c r="B89" s="39"/>
      <c r="C89" s="39"/>
      <c r="D89" s="39"/>
      <c r="E89" s="39"/>
      <c r="F89" s="39"/>
      <c r="G89" s="39"/>
      <c r="H89" s="39"/>
      <c r="I89" s="39"/>
      <c r="J89" s="39"/>
      <c r="K89" s="39"/>
      <c r="L89" s="39"/>
      <c r="M89" s="39"/>
      <c r="N89" s="39"/>
    </row>
    <row r="90" spans="1:14" x14ac:dyDescent="0.25">
      <c r="A90" s="40"/>
      <c r="B90" s="39"/>
      <c r="C90" s="39"/>
      <c r="D90" s="39"/>
      <c r="E90" s="39"/>
      <c r="F90" s="39"/>
      <c r="G90" s="39"/>
      <c r="H90" s="39"/>
      <c r="I90" s="39"/>
      <c r="J90" s="39"/>
      <c r="K90" s="39"/>
      <c r="L90" s="39"/>
      <c r="M90" s="39"/>
      <c r="N90" s="39"/>
    </row>
    <row r="91" spans="1:14" x14ac:dyDescent="0.25">
      <c r="A91" s="40"/>
      <c r="B91" s="39"/>
      <c r="C91" s="39"/>
      <c r="D91" s="39"/>
      <c r="E91" s="39"/>
      <c r="F91" s="39"/>
      <c r="G91" s="39"/>
      <c r="H91" s="39"/>
      <c r="I91" s="39"/>
      <c r="J91" s="39"/>
      <c r="K91" s="39"/>
      <c r="L91" s="39"/>
      <c r="M91" s="39"/>
      <c r="N91" s="39"/>
    </row>
    <row r="92" spans="1:14" x14ac:dyDescent="0.25">
      <c r="A92" s="40"/>
      <c r="B92" s="39"/>
      <c r="C92" s="39"/>
      <c r="D92" s="39"/>
      <c r="E92" s="39"/>
      <c r="F92" s="39"/>
      <c r="G92" s="39"/>
      <c r="H92" s="39"/>
      <c r="I92" s="39"/>
      <c r="J92" s="39"/>
      <c r="K92" s="39"/>
      <c r="L92" s="39"/>
      <c r="M92" s="39"/>
      <c r="N92" s="39"/>
    </row>
    <row r="93" spans="1:14" x14ac:dyDescent="0.25">
      <c r="A93" s="40"/>
      <c r="B93" s="39"/>
      <c r="C93" s="39"/>
      <c r="D93" s="39"/>
      <c r="E93" s="39"/>
      <c r="F93" s="39"/>
      <c r="G93" s="39"/>
      <c r="H93" s="39"/>
      <c r="I93" s="39"/>
      <c r="J93" s="39"/>
      <c r="K93" s="39"/>
      <c r="L93" s="39"/>
      <c r="M93" s="39"/>
      <c r="N93" s="39"/>
    </row>
    <row r="94" spans="1:14" x14ac:dyDescent="0.25">
      <c r="A94" s="40"/>
      <c r="B94" s="39"/>
      <c r="C94" s="39"/>
      <c r="D94" s="39"/>
      <c r="E94" s="39"/>
      <c r="F94" s="39"/>
      <c r="G94" s="39"/>
      <c r="H94" s="39"/>
      <c r="I94" s="39"/>
      <c r="J94" s="39"/>
      <c r="K94" s="39"/>
      <c r="L94" s="39"/>
      <c r="M94" s="39"/>
      <c r="N94" s="39"/>
    </row>
    <row r="95" spans="1:14" x14ac:dyDescent="0.25">
      <c r="A95" s="40"/>
      <c r="B95" s="39"/>
      <c r="C95" s="39"/>
      <c r="D95" s="39"/>
      <c r="E95" s="39"/>
      <c r="F95" s="39"/>
      <c r="G95" s="39"/>
      <c r="H95" s="39"/>
      <c r="I95" s="39"/>
      <c r="J95" s="39"/>
      <c r="K95" s="39"/>
      <c r="L95" s="39"/>
      <c r="M95" s="39"/>
      <c r="N95" s="39"/>
    </row>
    <row r="96" spans="1:14" x14ac:dyDescent="0.25">
      <c r="A96" s="40"/>
      <c r="B96" s="39"/>
      <c r="C96" s="39"/>
      <c r="D96" s="39"/>
      <c r="E96" s="39"/>
      <c r="F96" s="39"/>
      <c r="G96" s="39"/>
      <c r="H96" s="39"/>
      <c r="I96" s="39"/>
      <c r="J96" s="39"/>
      <c r="K96" s="39"/>
      <c r="L96" s="39"/>
      <c r="M96" s="39"/>
      <c r="N96" s="39"/>
    </row>
    <row r="97" spans="1:14" x14ac:dyDescent="0.25">
      <c r="A97" s="40"/>
      <c r="B97" s="39"/>
      <c r="C97" s="39"/>
      <c r="D97" s="39"/>
      <c r="E97" s="39"/>
      <c r="F97" s="39"/>
      <c r="G97" s="39"/>
      <c r="H97" s="39"/>
      <c r="I97" s="39"/>
      <c r="J97" s="39"/>
      <c r="K97" s="39"/>
      <c r="L97" s="39"/>
      <c r="M97" s="39"/>
      <c r="N97" s="39"/>
    </row>
    <row r="98" spans="1:14" x14ac:dyDescent="0.25">
      <c r="A98" s="40"/>
      <c r="B98" s="39"/>
      <c r="C98" s="39"/>
      <c r="D98" s="39"/>
      <c r="E98" s="39"/>
      <c r="F98" s="39"/>
      <c r="G98" s="39"/>
      <c r="H98" s="39"/>
      <c r="I98" s="39"/>
      <c r="J98" s="39"/>
      <c r="K98" s="39"/>
      <c r="L98" s="39"/>
      <c r="M98" s="39"/>
      <c r="N98" s="39"/>
    </row>
    <row r="99" spans="1:14" x14ac:dyDescent="0.25">
      <c r="A99" s="40"/>
      <c r="B99" s="39"/>
      <c r="C99" s="39"/>
      <c r="D99" s="39"/>
      <c r="E99" s="39"/>
      <c r="F99" s="39"/>
      <c r="G99" s="39"/>
      <c r="H99" s="39"/>
      <c r="I99" s="39"/>
      <c r="J99" s="39"/>
      <c r="K99" s="39"/>
      <c r="L99" s="39"/>
      <c r="M99" s="39"/>
      <c r="N99" s="39"/>
    </row>
    <row r="100" spans="1:14" x14ac:dyDescent="0.25">
      <c r="A100" s="40"/>
      <c r="B100" s="39"/>
      <c r="C100" s="39"/>
      <c r="D100" s="39"/>
      <c r="E100" s="39"/>
      <c r="F100" s="39"/>
      <c r="G100" s="39"/>
      <c r="H100" s="39"/>
      <c r="I100" s="39"/>
      <c r="J100" s="39"/>
      <c r="K100" s="39"/>
      <c r="L100" s="39"/>
      <c r="M100" s="39"/>
      <c r="N100" s="39"/>
    </row>
    <row r="101" spans="1:14" x14ac:dyDescent="0.25">
      <c r="A101" s="40"/>
      <c r="B101" s="39"/>
      <c r="C101" s="39"/>
      <c r="D101" s="39"/>
      <c r="E101" s="39"/>
      <c r="F101" s="39"/>
      <c r="G101" s="39"/>
      <c r="H101" s="39"/>
      <c r="I101" s="39"/>
      <c r="J101" s="39"/>
      <c r="K101" s="39"/>
      <c r="L101" s="39"/>
      <c r="M101" s="39"/>
      <c r="N101" s="39"/>
    </row>
    <row r="102" spans="1:14" x14ac:dyDescent="0.25">
      <c r="A102" s="40"/>
      <c r="B102" s="39"/>
      <c r="C102" s="39"/>
      <c r="D102" s="39"/>
      <c r="E102" s="39"/>
      <c r="F102" s="39"/>
      <c r="G102" s="39"/>
      <c r="H102" s="39"/>
      <c r="I102" s="39"/>
      <c r="J102" s="39"/>
      <c r="K102" s="39"/>
      <c r="L102" s="39"/>
      <c r="M102" s="39"/>
      <c r="N102" s="39"/>
    </row>
    <row r="103" spans="1:14" x14ac:dyDescent="0.25">
      <c r="A103" s="40"/>
      <c r="B103" s="39"/>
      <c r="C103" s="39"/>
      <c r="D103" s="39"/>
      <c r="E103" s="39"/>
      <c r="F103" s="39"/>
      <c r="G103" s="39"/>
      <c r="H103" s="39"/>
      <c r="I103" s="39"/>
      <c r="J103" s="39"/>
      <c r="K103" s="39"/>
      <c r="L103" s="39"/>
      <c r="M103" s="39"/>
      <c r="N103" s="39"/>
    </row>
    <row r="104" spans="1:14" x14ac:dyDescent="0.25">
      <c r="A104" s="40"/>
      <c r="B104" s="39"/>
      <c r="C104" s="39"/>
      <c r="D104" s="39"/>
      <c r="E104" s="39"/>
      <c r="F104" s="39"/>
      <c r="G104" s="39"/>
      <c r="H104" s="39"/>
      <c r="I104" s="39"/>
      <c r="J104" s="39"/>
      <c r="K104" s="39"/>
      <c r="L104" s="39"/>
      <c r="M104" s="39"/>
      <c r="N104" s="39"/>
    </row>
    <row r="105" spans="1:14" x14ac:dyDescent="0.25">
      <c r="A105" s="40"/>
      <c r="B105" s="39"/>
      <c r="C105" s="39"/>
      <c r="D105" s="39"/>
      <c r="E105" s="39"/>
      <c r="F105" s="39"/>
      <c r="G105" s="39"/>
      <c r="H105" s="39"/>
      <c r="I105" s="39"/>
      <c r="J105" s="39"/>
      <c r="K105" s="39"/>
      <c r="L105" s="39"/>
      <c r="M105" s="39"/>
      <c r="N105" s="39"/>
    </row>
    <row r="106" spans="1:14" x14ac:dyDescent="0.25">
      <c r="A106" s="40"/>
      <c r="B106" s="39"/>
      <c r="C106" s="39"/>
      <c r="D106" s="39"/>
      <c r="E106" s="39"/>
      <c r="F106" s="39"/>
      <c r="G106" s="39"/>
      <c r="H106" s="39"/>
      <c r="I106" s="39"/>
      <c r="J106" s="39"/>
      <c r="K106" s="39"/>
      <c r="L106" s="39"/>
      <c r="M106" s="39"/>
      <c r="N106" s="39"/>
    </row>
    <row r="107" spans="1:14" x14ac:dyDescent="0.25">
      <c r="A107" s="40"/>
      <c r="B107" s="39"/>
      <c r="C107" s="39"/>
      <c r="D107" s="39"/>
      <c r="E107" s="39"/>
      <c r="F107" s="39"/>
      <c r="G107" s="39"/>
      <c r="H107" s="39"/>
      <c r="I107" s="39"/>
      <c r="J107" s="39"/>
      <c r="K107" s="39"/>
      <c r="L107" s="39"/>
      <c r="M107" s="39"/>
      <c r="N107" s="39"/>
    </row>
    <row r="108" spans="1:14" x14ac:dyDescent="0.25">
      <c r="A108" s="40"/>
      <c r="B108" s="39"/>
      <c r="C108" s="39"/>
      <c r="D108" s="39"/>
      <c r="E108" s="39"/>
      <c r="F108" s="39"/>
      <c r="G108" s="39"/>
      <c r="H108" s="39"/>
      <c r="I108" s="39"/>
      <c r="J108" s="39"/>
      <c r="K108" s="39"/>
      <c r="L108" s="39"/>
      <c r="M108" s="39"/>
      <c r="N108" s="39"/>
    </row>
    <row r="109" spans="1:14" x14ac:dyDescent="0.25">
      <c r="A109" s="40"/>
      <c r="B109" s="39"/>
      <c r="C109" s="39"/>
      <c r="D109" s="39"/>
      <c r="E109" s="39"/>
      <c r="F109" s="39"/>
      <c r="G109" s="39"/>
      <c r="H109" s="39"/>
      <c r="I109" s="39"/>
      <c r="J109" s="39"/>
      <c r="K109" s="39"/>
      <c r="L109" s="39"/>
      <c r="M109" s="39"/>
      <c r="N109" s="39"/>
    </row>
    <row r="110" spans="1:14" x14ac:dyDescent="0.25">
      <c r="A110" s="40"/>
      <c r="B110" s="39"/>
      <c r="C110" s="39"/>
      <c r="D110" s="39"/>
      <c r="E110" s="39"/>
      <c r="F110" s="39"/>
      <c r="G110" s="39"/>
      <c r="H110" s="39"/>
      <c r="I110" s="39"/>
      <c r="J110" s="39"/>
      <c r="K110" s="39"/>
      <c r="L110" s="39"/>
      <c r="M110" s="39"/>
      <c r="N110" s="39"/>
    </row>
    <row r="111" spans="1:14" x14ac:dyDescent="0.25">
      <c r="A111" s="40"/>
      <c r="B111" s="39"/>
      <c r="C111" s="39"/>
      <c r="D111" s="39"/>
      <c r="E111" s="39"/>
      <c r="F111" s="39"/>
      <c r="G111" s="39"/>
      <c r="H111" s="39"/>
      <c r="I111" s="39"/>
      <c r="J111" s="39"/>
      <c r="K111" s="39"/>
      <c r="L111" s="39"/>
      <c r="M111" s="39"/>
      <c r="N111" s="39"/>
    </row>
    <row r="112" spans="1:14" x14ac:dyDescent="0.25">
      <c r="A112" s="40"/>
      <c r="B112" s="39"/>
      <c r="C112" s="39"/>
      <c r="D112" s="39"/>
      <c r="E112" s="39"/>
      <c r="F112" s="39"/>
      <c r="G112" s="39"/>
      <c r="H112" s="39"/>
      <c r="I112" s="39"/>
      <c r="J112" s="39"/>
      <c r="K112" s="39"/>
      <c r="L112" s="39"/>
      <c r="M112" s="39"/>
      <c r="N112" s="39"/>
    </row>
  </sheetData>
  <mergeCells count="12">
    <mergeCell ref="A1:N1"/>
    <mergeCell ref="A2:N2"/>
    <mergeCell ref="A3:N3"/>
    <mergeCell ref="A4:N4"/>
    <mergeCell ref="A70:F70"/>
    <mergeCell ref="A62:C62"/>
    <mergeCell ref="A63:L63"/>
    <mergeCell ref="A64:C64"/>
    <mergeCell ref="A65:C65"/>
    <mergeCell ref="A66:C66"/>
    <mergeCell ref="A67:C67"/>
    <mergeCell ref="A68:C68"/>
  </mergeCells>
  <printOptions horizontalCentered="1" verticalCentered="1"/>
  <pageMargins left="0.39370078740157483" right="0.39370078740157483" top="0.35433070866141736" bottom="0.39370078740157483" header="0.39370078740157483" footer="0"/>
  <pageSetup paperSize="8" scale="82" orientation="landscape" r:id="rId1"/>
  <headerFooter>
    <oddHeader>&amp;R&amp;"Arial,Negrita"&amp;11CUADRO No. "B3"</oddHeader>
    <oddFooter>&amp;LFecha:  &amp;D&amp;R&amp;"Arial,Negrita"&amp;9Planificación Nacional -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Ene-Dic 2019</vt:lpstr>
      <vt:lpstr>Recaudación abierta</vt:lpstr>
      <vt:lpstr>'Ene-Dic 2019'!Área_de_impresión</vt:lpstr>
      <vt:lpstr>'Recaudación abierta'!Área_de_impresión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Chasi Toapanta, Julissa Elizabeth</cp:lastModifiedBy>
  <cp:lastPrinted>2019-10-03T17:15:07Z</cp:lastPrinted>
  <dcterms:created xsi:type="dcterms:W3CDTF">2018-02-06T15:09:54Z</dcterms:created>
  <dcterms:modified xsi:type="dcterms:W3CDTF">2020-01-08T20:37:41Z</dcterms:modified>
</cp:coreProperties>
</file>