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nf_SRI_July\0. Julissa Chasi\6. Publicación Web\2020\04. Abril\"/>
    </mc:Choice>
  </mc:AlternateContent>
  <bookViews>
    <workbookView xWindow="0" yWindow="120" windowWidth="20700" windowHeight="8355" tabRatio="892" activeTab="4"/>
  </bookViews>
  <sheets>
    <sheet name="Ene 2020" sheetId="29" r:id="rId1"/>
    <sheet name="Feb 2020" sheetId="32" r:id="rId2"/>
    <sheet name="Mar 2020" sheetId="34" r:id="rId3"/>
    <sheet name="Abr 2020" sheetId="35" r:id="rId4"/>
    <sheet name="Acum" sheetId="33" r:id="rId5"/>
    <sheet name="Recaudación abierta" sheetId="31" r:id="rId6"/>
  </sheets>
  <externalReferences>
    <externalReference r:id="rId7"/>
  </externalReferences>
  <definedNames>
    <definedName name="_xlnm.Print_Area" localSheetId="3">'Abr 2020'!$A$1:$I$133</definedName>
    <definedName name="_xlnm.Print_Area" localSheetId="4">Acum!$A$1:$I$133</definedName>
    <definedName name="_xlnm.Print_Area" localSheetId="0">'Ene 2020'!$A$1:$I$133</definedName>
    <definedName name="_xlnm.Print_Area" localSheetId="1">'Feb 2020'!$A$1:$I$133</definedName>
    <definedName name="_xlnm.Print_Area" localSheetId="2">'Mar 2020'!$A$1:$I$133</definedName>
    <definedName name="_xlnm.Print_Area" localSheetId="5">'Recaudación abierta'!$A$1:$G$74</definedName>
    <definedName name="REPRESENTANTE_SRI">[1]Presupuesto!$C$2:$H$2</definedName>
    <definedName name="Z_8CB2C254_96FC_4087_BB04_55B2BA5977AB_.wvu.PrintArea" localSheetId="5" hidden="1">'Recaudación abierta'!$A$1:$G$74</definedName>
  </definedNames>
  <calcPr calcId="162913"/>
  <customWorkbookViews>
    <customWorkbookView name="1" guid="{8CB2C254-96FC-4087-BB04-55B2BA5977AB}" maximized="1" xWindow="-8" yWindow="-8" windowWidth="1456" windowHeight="876" tabRatio="892" activeSheetId="9"/>
  </customWorkbookViews>
</workbook>
</file>

<file path=xl/calcChain.xml><?xml version="1.0" encoding="utf-8"?>
<calcChain xmlns="http://schemas.openxmlformats.org/spreadsheetml/2006/main">
  <c r="F64" i="31" l="1"/>
  <c r="F59" i="31"/>
  <c r="F56"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7" i="31"/>
  <c r="B58" i="31"/>
  <c r="B60" i="31"/>
  <c r="B61" i="31"/>
  <c r="B62" i="31"/>
  <c r="B63" i="31"/>
  <c r="B8" i="31"/>
  <c r="G44" i="33"/>
  <c r="F44" i="33"/>
  <c r="G42" i="33"/>
  <c r="F42" i="33"/>
  <c r="G41" i="33"/>
  <c r="F41" i="33"/>
  <c r="G34" i="33"/>
  <c r="F34" i="33"/>
  <c r="G33" i="33"/>
  <c r="F33" i="33"/>
  <c r="D34" i="33"/>
  <c r="D33" i="33"/>
  <c r="G30" i="33"/>
  <c r="F30" i="33"/>
  <c r="G29" i="33"/>
  <c r="F29" i="33"/>
  <c r="G28" i="33"/>
  <c r="F28" i="33"/>
  <c r="G27" i="33"/>
  <c r="F27" i="33"/>
  <c r="G26" i="33"/>
  <c r="F26" i="33"/>
  <c r="G25" i="33"/>
  <c r="F25" i="33"/>
  <c r="G24" i="33"/>
  <c r="F24" i="33"/>
  <c r="G23" i="33"/>
  <c r="F23" i="33"/>
  <c r="G22" i="33"/>
  <c r="F22" i="33"/>
  <c r="G21" i="33"/>
  <c r="F21" i="33"/>
  <c r="G20" i="33"/>
  <c r="F20" i="33"/>
  <c r="G19" i="33"/>
  <c r="F19" i="33"/>
  <c r="G18" i="33"/>
  <c r="F18" i="33"/>
  <c r="G17" i="33"/>
  <c r="F17" i="33"/>
  <c r="G16" i="33"/>
  <c r="F16" i="33"/>
  <c r="G15" i="33"/>
  <c r="F15" i="33"/>
  <c r="G14" i="33"/>
  <c r="F14" i="33"/>
  <c r="G13" i="33"/>
  <c r="F13" i="33"/>
  <c r="G12" i="33"/>
  <c r="F12" i="33"/>
  <c r="G11" i="33"/>
  <c r="F11" i="33"/>
  <c r="G10" i="33"/>
  <c r="F10" i="33"/>
  <c r="D11" i="33"/>
  <c r="D12" i="33"/>
  <c r="D13" i="33"/>
  <c r="D14" i="33"/>
  <c r="D15" i="33"/>
  <c r="D16" i="33"/>
  <c r="D17" i="33"/>
  <c r="D18" i="33"/>
  <c r="D19" i="33"/>
  <c r="D20" i="33"/>
  <c r="D21" i="33"/>
  <c r="D22" i="33"/>
  <c r="D23" i="33"/>
  <c r="D24" i="33"/>
  <c r="D25" i="33"/>
  <c r="D26" i="33"/>
  <c r="D27" i="33"/>
  <c r="D28" i="33"/>
  <c r="D29" i="33"/>
  <c r="D30" i="33"/>
  <c r="D10" i="33"/>
  <c r="G120" i="35" l="1"/>
  <c r="F120" i="35"/>
  <c r="G118" i="35"/>
  <c r="F118" i="35"/>
  <c r="G117" i="35"/>
  <c r="F117" i="35"/>
  <c r="G110" i="35"/>
  <c r="F110" i="35"/>
  <c r="D110" i="35"/>
  <c r="G109" i="35"/>
  <c r="F109" i="35"/>
  <c r="F111" i="35" s="1"/>
  <c r="D109" i="35"/>
  <c r="D111" i="35" s="1"/>
  <c r="G106" i="35"/>
  <c r="F106" i="35"/>
  <c r="D106" i="35"/>
  <c r="G105" i="35"/>
  <c r="F105" i="35"/>
  <c r="D105" i="35"/>
  <c r="G104" i="35"/>
  <c r="F104" i="35"/>
  <c r="D104" i="35"/>
  <c r="G103" i="35"/>
  <c r="F103" i="35"/>
  <c r="D103" i="35"/>
  <c r="G102" i="35"/>
  <c r="F102" i="35"/>
  <c r="D102" i="35"/>
  <c r="G101" i="35"/>
  <c r="F101" i="35"/>
  <c r="D101" i="35"/>
  <c r="G100" i="35"/>
  <c r="F100" i="35"/>
  <c r="D100" i="35"/>
  <c r="G99" i="35"/>
  <c r="F99" i="35"/>
  <c r="D99" i="35"/>
  <c r="G98" i="35"/>
  <c r="F98" i="35"/>
  <c r="D98" i="35"/>
  <c r="G97" i="35"/>
  <c r="F97" i="35"/>
  <c r="D97" i="35"/>
  <c r="G96" i="35"/>
  <c r="F96" i="35"/>
  <c r="D96" i="35"/>
  <c r="G95" i="35"/>
  <c r="F95" i="35"/>
  <c r="D95" i="35"/>
  <c r="G94" i="35"/>
  <c r="F94" i="35"/>
  <c r="D94" i="35"/>
  <c r="G93" i="35"/>
  <c r="F93" i="35"/>
  <c r="D93" i="35"/>
  <c r="D114" i="35" s="1"/>
  <c r="G92" i="35"/>
  <c r="F92" i="35"/>
  <c r="D92" i="35"/>
  <c r="G91" i="35"/>
  <c r="F91" i="35"/>
  <c r="D91" i="35"/>
  <c r="G90" i="35"/>
  <c r="F90" i="35"/>
  <c r="D90" i="35"/>
  <c r="G89" i="35"/>
  <c r="F89" i="35"/>
  <c r="D89" i="35"/>
  <c r="G88" i="35"/>
  <c r="F88" i="35"/>
  <c r="D88" i="35"/>
  <c r="G87" i="35"/>
  <c r="F87" i="35"/>
  <c r="D87" i="35"/>
  <c r="G86" i="35"/>
  <c r="F86" i="35"/>
  <c r="D86" i="35"/>
  <c r="G84" i="35"/>
  <c r="F84" i="35"/>
  <c r="D84" i="35"/>
  <c r="F80" i="35"/>
  <c r="F53" i="35" s="1"/>
  <c r="F51" i="35" s="1"/>
  <c r="F76" i="35"/>
  <c r="G53" i="35"/>
  <c r="G51" i="35"/>
  <c r="G49" i="35"/>
  <c r="F49" i="35"/>
  <c r="G35" i="35"/>
  <c r="G38" i="35" s="1"/>
  <c r="F35" i="35"/>
  <c r="F38" i="35" s="1"/>
  <c r="D35" i="35"/>
  <c r="D38" i="35" s="1"/>
  <c r="G31" i="35"/>
  <c r="F31" i="35"/>
  <c r="D31" i="35"/>
  <c r="F114" i="35" l="1"/>
  <c r="F40" i="35"/>
  <c r="F107" i="35"/>
  <c r="F116" i="35" s="1"/>
  <c r="G111" i="35"/>
  <c r="G114" i="35"/>
  <c r="D107" i="35"/>
  <c r="D116" i="35" s="1"/>
  <c r="D113" i="35" s="1"/>
  <c r="G107" i="35"/>
  <c r="D40" i="35"/>
  <c r="D37" i="35" s="1"/>
  <c r="F37" i="35"/>
  <c r="G40" i="35"/>
  <c r="I33" i="35" s="1"/>
  <c r="F43" i="35"/>
  <c r="F45" i="35" s="1"/>
  <c r="G116" i="35" l="1"/>
  <c r="I109" i="35" s="1"/>
  <c r="I38" i="35"/>
  <c r="F119" i="35"/>
  <c r="F121" i="35" s="1"/>
  <c r="F113" i="35"/>
  <c r="G37" i="35"/>
  <c r="I37" i="35" s="1"/>
  <c r="I10" i="35"/>
  <c r="G43" i="35"/>
  <c r="G45" i="35" s="1"/>
  <c r="I114" i="35"/>
  <c r="G119" i="35"/>
  <c r="G121" i="35" s="1"/>
  <c r="E56" i="31"/>
  <c r="B56" i="31" s="1"/>
  <c r="G113" i="35" l="1"/>
  <c r="I113" i="35" s="1"/>
  <c r="I86" i="35"/>
  <c r="E59" i="31"/>
  <c r="E64" i="31" l="1"/>
  <c r="B64" i="31" s="1"/>
  <c r="B59" i="31"/>
  <c r="G120" i="34"/>
  <c r="F120" i="34"/>
  <c r="G118" i="34"/>
  <c r="F118" i="34"/>
  <c r="G117" i="34"/>
  <c r="F117" i="34"/>
  <c r="G110" i="34"/>
  <c r="F110" i="34"/>
  <c r="D110" i="34"/>
  <c r="G109" i="34"/>
  <c r="F109" i="34"/>
  <c r="D109" i="34"/>
  <c r="G106" i="34"/>
  <c r="F106" i="34"/>
  <c r="D106" i="34"/>
  <c r="G105" i="34"/>
  <c r="F105" i="34"/>
  <c r="D105" i="34"/>
  <c r="G104" i="34"/>
  <c r="F104" i="34"/>
  <c r="D104" i="34"/>
  <c r="G103" i="34"/>
  <c r="F103" i="34"/>
  <c r="D103" i="34"/>
  <c r="G102" i="34"/>
  <c r="F102" i="34"/>
  <c r="D102" i="34"/>
  <c r="G101" i="34"/>
  <c r="F101" i="34"/>
  <c r="D101" i="34"/>
  <c r="G100" i="34"/>
  <c r="F100" i="34"/>
  <c r="D100" i="34"/>
  <c r="G99" i="34"/>
  <c r="F99" i="34"/>
  <c r="D99" i="34"/>
  <c r="G98" i="34"/>
  <c r="F98" i="34"/>
  <c r="D98" i="34"/>
  <c r="G97" i="34"/>
  <c r="F97" i="34"/>
  <c r="D97" i="34"/>
  <c r="G96" i="34"/>
  <c r="F96" i="34"/>
  <c r="D96" i="34"/>
  <c r="G95" i="34"/>
  <c r="F95" i="34"/>
  <c r="D95" i="34"/>
  <c r="G94" i="34"/>
  <c r="F94" i="34"/>
  <c r="D94" i="34"/>
  <c r="G93" i="34"/>
  <c r="F93" i="34"/>
  <c r="D93" i="34"/>
  <c r="G92" i="34"/>
  <c r="F92" i="34"/>
  <c r="D92" i="34"/>
  <c r="G91" i="34"/>
  <c r="F91" i="34"/>
  <c r="D91" i="34"/>
  <c r="G90" i="34"/>
  <c r="F90" i="34"/>
  <c r="D90" i="34"/>
  <c r="G89" i="34"/>
  <c r="F89" i="34"/>
  <c r="D89" i="34"/>
  <c r="G88" i="34"/>
  <c r="F88" i="34"/>
  <c r="D88" i="34"/>
  <c r="G87" i="34"/>
  <c r="F87" i="34"/>
  <c r="D87" i="34"/>
  <c r="G86" i="34"/>
  <c r="F86" i="34"/>
  <c r="D86" i="34"/>
  <c r="G84" i="34"/>
  <c r="F84" i="34"/>
  <c r="D84" i="34"/>
  <c r="F80" i="34"/>
  <c r="F76" i="34"/>
  <c r="F53" i="34" s="1"/>
  <c r="F51" i="34" s="1"/>
  <c r="G53" i="34"/>
  <c r="G51" i="34" s="1"/>
  <c r="G49" i="34"/>
  <c r="F49" i="34"/>
  <c r="G35" i="34"/>
  <c r="G38" i="34" s="1"/>
  <c r="F35" i="34"/>
  <c r="F38" i="34" s="1"/>
  <c r="D35" i="34"/>
  <c r="G31" i="34"/>
  <c r="F31" i="34"/>
  <c r="D31" i="34"/>
  <c r="G40" i="34" l="1"/>
  <c r="I38" i="34"/>
  <c r="F111" i="34"/>
  <c r="D111" i="34"/>
  <c r="D114" i="34" s="1"/>
  <c r="D40" i="34"/>
  <c r="D107" i="34"/>
  <c r="D116" i="34" s="1"/>
  <c r="F107" i="34"/>
  <c r="F116" i="34" s="1"/>
  <c r="F119" i="34" s="1"/>
  <c r="F121" i="34" s="1"/>
  <c r="G107" i="34"/>
  <c r="D38" i="34"/>
  <c r="G111" i="34"/>
  <c r="F114" i="34"/>
  <c r="F40" i="34"/>
  <c r="F43" i="34" s="1"/>
  <c r="F45" i="34" s="1"/>
  <c r="F37" i="34"/>
  <c r="G37" i="34"/>
  <c r="I37" i="34" s="1"/>
  <c r="I33" i="34"/>
  <c r="G43" i="34"/>
  <c r="G45" i="34" s="1"/>
  <c r="I10" i="34"/>
  <c r="D56" i="31"/>
  <c r="G116" i="34" l="1"/>
  <c r="I86" i="34" s="1"/>
  <c r="D37" i="34"/>
  <c r="F113" i="34"/>
  <c r="D113" i="34"/>
  <c r="G114" i="34"/>
  <c r="I114" i="34" s="1"/>
  <c r="G119" i="34"/>
  <c r="G121" i="34" s="1"/>
  <c r="D59" i="31"/>
  <c r="G104" i="33"/>
  <c r="F104" i="33"/>
  <c r="G103" i="33"/>
  <c r="F103" i="33"/>
  <c r="D103" i="33"/>
  <c r="D104" i="33"/>
  <c r="D103" i="32"/>
  <c r="F103" i="32"/>
  <c r="G103" i="32"/>
  <c r="G113" i="34" l="1"/>
  <c r="I113" i="34" s="1"/>
  <c r="I109" i="34"/>
  <c r="D64" i="31"/>
  <c r="G120" i="33" l="1"/>
  <c r="F120" i="33"/>
  <c r="G118" i="33"/>
  <c r="F118" i="33"/>
  <c r="G117" i="33"/>
  <c r="F117" i="33"/>
  <c r="G110" i="33"/>
  <c r="G111" i="33" s="1"/>
  <c r="F110" i="33"/>
  <c r="D110" i="33"/>
  <c r="G109" i="33"/>
  <c r="F109" i="33"/>
  <c r="D109" i="33"/>
  <c r="G106" i="33"/>
  <c r="F106" i="33"/>
  <c r="D106" i="33"/>
  <c r="G105" i="33"/>
  <c r="F105" i="33"/>
  <c r="D105" i="33"/>
  <c r="G102" i="33"/>
  <c r="F102" i="33"/>
  <c r="D102" i="33"/>
  <c r="G101" i="33"/>
  <c r="F101" i="33"/>
  <c r="D101" i="33"/>
  <c r="G100" i="33"/>
  <c r="F100" i="33"/>
  <c r="D100" i="33"/>
  <c r="G99" i="33"/>
  <c r="F99" i="33"/>
  <c r="D99" i="33"/>
  <c r="G98" i="33"/>
  <c r="F98" i="33"/>
  <c r="D98" i="33"/>
  <c r="G97" i="33"/>
  <c r="F97" i="33"/>
  <c r="D97" i="33"/>
  <c r="G96" i="33"/>
  <c r="F96" i="33"/>
  <c r="D96" i="33"/>
  <c r="G95" i="33"/>
  <c r="F95" i="33"/>
  <c r="D95" i="33"/>
  <c r="G94" i="33"/>
  <c r="F94" i="33"/>
  <c r="D94" i="33"/>
  <c r="G93" i="33"/>
  <c r="F93" i="33"/>
  <c r="D93" i="33"/>
  <c r="G92" i="33"/>
  <c r="F92" i="33"/>
  <c r="D92" i="33"/>
  <c r="G91" i="33"/>
  <c r="F91" i="33"/>
  <c r="D91" i="33"/>
  <c r="G90" i="33"/>
  <c r="F90" i="33"/>
  <c r="D90" i="33"/>
  <c r="G89" i="33"/>
  <c r="F89" i="33"/>
  <c r="D89" i="33"/>
  <c r="G88" i="33"/>
  <c r="F88" i="33"/>
  <c r="D88" i="33"/>
  <c r="G87" i="33"/>
  <c r="F87" i="33"/>
  <c r="D87" i="33"/>
  <c r="G86" i="33"/>
  <c r="F86" i="33"/>
  <c r="D86" i="33"/>
  <c r="G84" i="33"/>
  <c r="F84" i="33"/>
  <c r="D84" i="33"/>
  <c r="F80" i="33"/>
  <c r="F76" i="33"/>
  <c r="G53" i="33"/>
  <c r="G51" i="33" s="1"/>
  <c r="F53" i="33"/>
  <c r="F51" i="33" s="1"/>
  <c r="G49" i="33"/>
  <c r="F49" i="33"/>
  <c r="G35" i="33"/>
  <c r="G38" i="33" s="1"/>
  <c r="F35" i="33"/>
  <c r="F38" i="33" s="1"/>
  <c r="D35" i="33"/>
  <c r="D38" i="33" s="1"/>
  <c r="G31" i="33"/>
  <c r="F31" i="33"/>
  <c r="D31" i="33"/>
  <c r="G120" i="32"/>
  <c r="F120" i="32"/>
  <c r="G118" i="32"/>
  <c r="F118" i="32"/>
  <c r="G117" i="32"/>
  <c r="F117" i="32"/>
  <c r="G110" i="32"/>
  <c r="F110" i="32"/>
  <c r="D110" i="32"/>
  <c r="G109" i="32"/>
  <c r="F109" i="32"/>
  <c r="D109" i="32"/>
  <c r="G106" i="32"/>
  <c r="F106" i="32"/>
  <c r="D106" i="32"/>
  <c r="G105" i="32"/>
  <c r="F105" i="32"/>
  <c r="D105" i="32"/>
  <c r="G104" i="32"/>
  <c r="F104" i="32"/>
  <c r="D104" i="32"/>
  <c r="G102" i="32"/>
  <c r="F102" i="32"/>
  <c r="D102" i="32"/>
  <c r="G101" i="32"/>
  <c r="F101" i="32"/>
  <c r="D101" i="32"/>
  <c r="G100" i="32"/>
  <c r="F100" i="32"/>
  <c r="D100" i="32"/>
  <c r="G99" i="32"/>
  <c r="F99" i="32"/>
  <c r="D99" i="32"/>
  <c r="G98" i="32"/>
  <c r="F98" i="32"/>
  <c r="D98" i="32"/>
  <c r="G97" i="32"/>
  <c r="F97" i="32"/>
  <c r="D97" i="32"/>
  <c r="G96" i="32"/>
  <c r="F96" i="32"/>
  <c r="D96" i="32"/>
  <c r="G95" i="32"/>
  <c r="F95" i="32"/>
  <c r="D95" i="32"/>
  <c r="G94" i="32"/>
  <c r="F94" i="32"/>
  <c r="D94" i="32"/>
  <c r="G93" i="32"/>
  <c r="F93" i="32"/>
  <c r="D93" i="32"/>
  <c r="G92" i="32"/>
  <c r="F92" i="32"/>
  <c r="D92" i="32"/>
  <c r="G91" i="32"/>
  <c r="F91" i="32"/>
  <c r="D91" i="32"/>
  <c r="G90" i="32"/>
  <c r="F90" i="32"/>
  <c r="D90" i="32"/>
  <c r="G89" i="32"/>
  <c r="F89" i="32"/>
  <c r="D89" i="32"/>
  <c r="G88" i="32"/>
  <c r="F88" i="32"/>
  <c r="D88" i="32"/>
  <c r="G87" i="32"/>
  <c r="F87" i="32"/>
  <c r="D87" i="32"/>
  <c r="G86" i="32"/>
  <c r="F86" i="32"/>
  <c r="D86" i="32"/>
  <c r="G84" i="32"/>
  <c r="F84" i="32"/>
  <c r="D84" i="32"/>
  <c r="F80" i="32"/>
  <c r="F76" i="32"/>
  <c r="G53" i="32"/>
  <c r="G51" i="32" s="1"/>
  <c r="G49" i="32"/>
  <c r="F49" i="32"/>
  <c r="G35" i="32"/>
  <c r="G38" i="32" s="1"/>
  <c r="F35" i="32"/>
  <c r="F38" i="32" s="1"/>
  <c r="D35" i="32"/>
  <c r="D38" i="32" s="1"/>
  <c r="G31" i="32"/>
  <c r="F31" i="32"/>
  <c r="D31" i="32"/>
  <c r="D40" i="32" l="1"/>
  <c r="G40" i="33"/>
  <c r="G43" i="33" s="1"/>
  <c r="G45" i="33" s="1"/>
  <c r="F111" i="33"/>
  <c r="F114" i="33" s="1"/>
  <c r="D111" i="33"/>
  <c r="D114" i="33" s="1"/>
  <c r="D111" i="32"/>
  <c r="D114" i="32" s="1"/>
  <c r="F111" i="32"/>
  <c r="F114" i="32" s="1"/>
  <c r="G111" i="32"/>
  <c r="G114" i="32" s="1"/>
  <c r="F40" i="32"/>
  <c r="F37" i="32" s="1"/>
  <c r="F53" i="32"/>
  <c r="F51" i="32" s="1"/>
  <c r="F40" i="33"/>
  <c r="F37" i="33" s="1"/>
  <c r="F107" i="33"/>
  <c r="G107" i="33"/>
  <c r="G116" i="33" s="1"/>
  <c r="I109" i="33" s="1"/>
  <c r="G114" i="33"/>
  <c r="D107" i="33"/>
  <c r="D40" i="33"/>
  <c r="D37" i="33" s="1"/>
  <c r="G107" i="32"/>
  <c r="G40" i="32"/>
  <c r="G37" i="32" s="1"/>
  <c r="I37" i="32" s="1"/>
  <c r="D37" i="32"/>
  <c r="D107" i="32"/>
  <c r="F107" i="32"/>
  <c r="C56" i="31"/>
  <c r="D106" i="29"/>
  <c r="F106" i="29"/>
  <c r="G106" i="29"/>
  <c r="D104" i="29"/>
  <c r="F104" i="29"/>
  <c r="G104" i="29"/>
  <c r="D105" i="29"/>
  <c r="F105" i="29"/>
  <c r="G105" i="29"/>
  <c r="F116" i="32" l="1"/>
  <c r="F119" i="32" s="1"/>
  <c r="F121" i="32" s="1"/>
  <c r="D116" i="32"/>
  <c r="D113" i="32" s="1"/>
  <c r="F116" i="33"/>
  <c r="F119" i="33" s="1"/>
  <c r="F121" i="33" s="1"/>
  <c r="F43" i="32"/>
  <c r="F45" i="32" s="1"/>
  <c r="G116" i="32"/>
  <c r="G119" i="32" s="1"/>
  <c r="G121" i="32" s="1"/>
  <c r="I114" i="33"/>
  <c r="I10" i="33"/>
  <c r="G37" i="33"/>
  <c r="I37" i="33" s="1"/>
  <c r="I33" i="33"/>
  <c r="I38" i="33"/>
  <c r="D116" i="33"/>
  <c r="D113" i="33" s="1"/>
  <c r="I38" i="32"/>
  <c r="G43" i="32"/>
  <c r="G45" i="32" s="1"/>
  <c r="F43" i="33"/>
  <c r="F45" i="33" s="1"/>
  <c r="I33" i="32"/>
  <c r="I86" i="33"/>
  <c r="I10" i="32"/>
  <c r="I114" i="32"/>
  <c r="G113" i="33"/>
  <c r="I113" i="33" s="1"/>
  <c r="G119" i="33"/>
  <c r="G121" i="33" s="1"/>
  <c r="C59" i="31"/>
  <c r="I109" i="32" l="1"/>
  <c r="G113" i="32"/>
  <c r="I113" i="32" s="1"/>
  <c r="I86" i="32"/>
  <c r="F113" i="33"/>
  <c r="F113" i="32"/>
  <c r="C64" i="31"/>
  <c r="G53" i="29"/>
  <c r="F110" i="29"/>
  <c r="F109" i="29"/>
  <c r="F87" i="29"/>
  <c r="F88" i="29"/>
  <c r="F89" i="29"/>
  <c r="F90" i="29"/>
  <c r="F91" i="29"/>
  <c r="F92" i="29"/>
  <c r="F93" i="29"/>
  <c r="F94" i="29"/>
  <c r="F95" i="29"/>
  <c r="F96" i="29"/>
  <c r="F97" i="29"/>
  <c r="F98" i="29"/>
  <c r="F99" i="29"/>
  <c r="F100" i="29"/>
  <c r="F101" i="29"/>
  <c r="F102" i="29"/>
  <c r="F86" i="29"/>
  <c r="F31" i="29" l="1"/>
  <c r="D31" i="29" l="1"/>
  <c r="D35" i="29" l="1"/>
  <c r="D38" i="29" s="1"/>
  <c r="G31" i="29"/>
  <c r="F35" i="29"/>
  <c r="F38" i="29" s="1"/>
  <c r="G35" i="29"/>
  <c r="D40" i="29" l="1"/>
  <c r="D37" i="29" s="1"/>
  <c r="F40" i="29"/>
  <c r="F43" i="29" s="1"/>
  <c r="F45" i="29" s="1"/>
  <c r="G40" i="29"/>
  <c r="I10" i="29" s="1"/>
  <c r="G38" i="29"/>
  <c r="I38" i="29" l="1"/>
  <c r="G43" i="29"/>
  <c r="G45" i="29" s="1"/>
  <c r="F37" i="29"/>
  <c r="G37" i="29"/>
  <c r="I37" i="29" s="1"/>
  <c r="I33" i="29"/>
  <c r="G84" i="29" l="1"/>
  <c r="F84" i="29"/>
  <c r="D84" i="29"/>
  <c r="G51" i="29"/>
  <c r="G49" i="29"/>
  <c r="F49" i="29"/>
  <c r="F80" i="29" l="1"/>
  <c r="F76" i="29"/>
  <c r="F53" i="29" l="1"/>
  <c r="F51" i="29" s="1"/>
  <c r="G110" i="29" l="1"/>
  <c r="D110" i="29"/>
  <c r="G102" i="29"/>
  <c r="D102" i="29"/>
  <c r="G101" i="29"/>
  <c r="D101" i="29"/>
  <c r="G100" i="29"/>
  <c r="D100" i="29"/>
  <c r="G99" i="29"/>
  <c r="D99" i="29"/>
  <c r="G98" i="29"/>
  <c r="D98" i="29"/>
  <c r="G97" i="29"/>
  <c r="D97" i="29"/>
  <c r="G96" i="29"/>
  <c r="D96" i="29"/>
  <c r="G95" i="29"/>
  <c r="D95" i="29"/>
  <c r="G94" i="29"/>
  <c r="D94" i="29"/>
  <c r="G93" i="29"/>
  <c r="D93" i="29"/>
  <c r="G92" i="29"/>
  <c r="D92" i="29"/>
  <c r="G91" i="29"/>
  <c r="D91" i="29"/>
  <c r="G90" i="29"/>
  <c r="D90" i="29"/>
  <c r="G89" i="29"/>
  <c r="D89" i="29"/>
  <c r="G88" i="29"/>
  <c r="D88" i="29"/>
  <c r="G87" i="29"/>
  <c r="D87" i="29"/>
  <c r="D109" i="29" l="1"/>
  <c r="D111" i="29" s="1"/>
  <c r="D114" i="29" s="1"/>
  <c r="F111" i="29" l="1"/>
  <c r="F114" i="29" s="1"/>
  <c r="F107" i="29"/>
  <c r="D86" i="29"/>
  <c r="D107" i="29" s="1"/>
  <c r="D116" i="29" s="1"/>
  <c r="D113" i="29" s="1"/>
  <c r="G86" i="29"/>
  <c r="G107" i="29" s="1"/>
  <c r="G109" i="29"/>
  <c r="G111" i="29" s="1"/>
  <c r="F116" i="29" l="1"/>
  <c r="F113" i="29" s="1"/>
  <c r="G114" i="29"/>
  <c r="G116" i="29"/>
  <c r="I86" i="29" s="1"/>
  <c r="G113" i="29" l="1"/>
  <c r="I113" i="29" s="1"/>
  <c r="I114" i="29"/>
  <c r="I109" i="29"/>
  <c r="G120" i="29" l="1"/>
  <c r="F120" i="29"/>
  <c r="G118" i="29"/>
  <c r="F118" i="29"/>
  <c r="F117" i="29" l="1"/>
  <c r="F119" i="29" s="1"/>
  <c r="F121" i="29" s="1"/>
  <c r="G117" i="29"/>
  <c r="G119" i="29" s="1"/>
  <c r="G121" i="29" s="1"/>
</calcChain>
</file>

<file path=xl/sharedStrings.xml><?xml version="1.0" encoding="utf-8"?>
<sst xmlns="http://schemas.openxmlformats.org/spreadsheetml/2006/main" count="716" uniqueCount="126">
  <si>
    <t>CONCEPTOS</t>
  </si>
  <si>
    <t>Impuesto a la Renta Recaudado</t>
  </si>
  <si>
    <t>Declaraciones de Impuesto a la Renta</t>
  </si>
  <si>
    <t>Impuesto al Valor Agregado</t>
  </si>
  <si>
    <t>Impuesto a los Consumos Especiales</t>
  </si>
  <si>
    <t>ICE Cigarrillos</t>
  </si>
  <si>
    <t>ICE Bebidas Gaseosas</t>
  </si>
  <si>
    <t>ICE Aguas Minerales y Purificadas</t>
  </si>
  <si>
    <t>ICE Alcohol y Productos Alcohólicos</t>
  </si>
  <si>
    <t>ICE Cerveza</t>
  </si>
  <si>
    <t>ICE Vehículos</t>
  </si>
  <si>
    <t>ICE Telecomunicaciones</t>
  </si>
  <si>
    <t>ICE Aviones, tricares,etc. y otros NEP</t>
  </si>
  <si>
    <t>ICE Armas de Fuego</t>
  </si>
  <si>
    <t>ICE Cuotas Membresías Clubes</t>
  </si>
  <si>
    <t>ICE Perfumes, Aguas de Tocador</t>
  </si>
  <si>
    <t>ICE Servicios Casino - Juegos Azar</t>
  </si>
  <si>
    <t>ICE Focos Incandescentes</t>
  </si>
  <si>
    <t>ICE Videojuegos</t>
  </si>
  <si>
    <t>ICE Servicios Televisión Prepagada</t>
  </si>
  <si>
    <t>ICE Cocinas, calefones</t>
  </si>
  <si>
    <t>ICE Telefonía</t>
  </si>
  <si>
    <t>ICE Bebidas energizantes</t>
  </si>
  <si>
    <t>ICE Bebidas no alcoholicas</t>
  </si>
  <si>
    <t>Impuesto a los Vehículos Motorizados</t>
  </si>
  <si>
    <t>Impuesto a la Salida de Divisas</t>
  </si>
  <si>
    <t>RISE</t>
  </si>
  <si>
    <t>Regalías, patentes y utilidades de conservación minera</t>
  </si>
  <si>
    <t>Otros Ingresos</t>
  </si>
  <si>
    <t>Elaboración:    Dirección Nacional de Planificación y Gestión Estratégica.-  SRI</t>
  </si>
  <si>
    <t>A la renta empresas petroleras y otros NEP</t>
  </si>
  <si>
    <t>Retenciones Mensuales</t>
  </si>
  <si>
    <t>Herencias, Legados y Donaciones</t>
  </si>
  <si>
    <t>Personas Jurídicas</t>
  </si>
  <si>
    <t>Personas Naturales</t>
  </si>
  <si>
    <t>Anticipos al IR</t>
  </si>
  <si>
    <t>Impuesto Fomento Ambiental</t>
  </si>
  <si>
    <t>Impuesto Activos en el Exterior</t>
  </si>
  <si>
    <t>Contribución para la atención integral del cancer</t>
  </si>
  <si>
    <t>Impuesto Ambiental Contaminación  Vehicular</t>
  </si>
  <si>
    <t>Impuesto Redimible Botellas Plásticas no Retornable</t>
  </si>
  <si>
    <t>-miles de dólares-</t>
  </si>
  <si>
    <t>CLASIFICACIÓN</t>
  </si>
  <si>
    <t>INTERNOS</t>
  </si>
  <si>
    <t>SUBTOTAL</t>
  </si>
  <si>
    <t>IMPORTACIONES</t>
  </si>
  <si>
    <t xml:space="preserve">SUBTOTAL </t>
  </si>
  <si>
    <t>DIRECTOS</t>
  </si>
  <si>
    <t>INDIRECTOS</t>
  </si>
  <si>
    <t>TOTALES</t>
  </si>
  <si>
    <t>(-) Notas de Crédito</t>
  </si>
  <si>
    <t>(-) Compensaciones</t>
  </si>
  <si>
    <t>Nota (7):   Corresponde al valor efectivo, descontando los valores de devoluciones de impuestos</t>
  </si>
  <si>
    <t xml:space="preserve">Devoluciones Otros </t>
  </si>
  <si>
    <t>Devoluciones IVA</t>
  </si>
  <si>
    <t>Devoluciones I.Renta</t>
  </si>
  <si>
    <t>TOTAL</t>
  </si>
  <si>
    <t>CONSOLIDADO NACIONAL</t>
  </si>
  <si>
    <t>ENERO</t>
  </si>
  <si>
    <t>Impuesto Ambiental Contaminación Vehicular</t>
  </si>
  <si>
    <t xml:space="preserve">Cifras provisionales sujetas a revisión. </t>
  </si>
  <si>
    <t>ICE No Especificado</t>
  </si>
  <si>
    <t>Participación de la Recaudación 2019</t>
  </si>
  <si>
    <t>Nota (2): Total Recaudación incluye Notas de Crédito, Compensaciones y TBC's.</t>
  </si>
  <si>
    <t>Fuente: Base de datos SRI - BCE - SENAE - Coord. Reintegro Tributario</t>
  </si>
  <si>
    <r>
      <t xml:space="preserve">(-) Devoluciones </t>
    </r>
    <r>
      <rPr>
        <vertAlign val="superscript"/>
        <sz val="10"/>
        <rFont val="Arial"/>
        <family val="2"/>
      </rPr>
      <t>(4)</t>
    </r>
  </si>
  <si>
    <t>Nota (5): Corresponde al valor efectivo, descontando los valores de devoluciones de impuestos</t>
  </si>
  <si>
    <t>IVA Importaciones</t>
  </si>
  <si>
    <t>ICE Importaciones</t>
  </si>
  <si>
    <t>IVA Operaciones Internas</t>
  </si>
  <si>
    <t>ICE Operaciones Internas</t>
  </si>
  <si>
    <r>
      <t>(A)  TOTAL RECAUDADO</t>
    </r>
    <r>
      <rPr>
        <b/>
        <sz val="12"/>
        <color theme="0"/>
        <rFont val="Arial"/>
        <family val="2"/>
      </rPr>
      <t xml:space="preserve"> </t>
    </r>
    <r>
      <rPr>
        <sz val="12"/>
        <color theme="0"/>
        <rFont val="Arial"/>
        <family val="2"/>
      </rPr>
      <t>(SIN CONSIDERAR VALORES OCASIONALES PARA EFECTOS DE COMPARACIÓN INTERANUAL)</t>
    </r>
  </si>
  <si>
    <r>
      <t xml:space="preserve">Retenciones Mensuales </t>
    </r>
    <r>
      <rPr>
        <vertAlign val="superscript"/>
        <sz val="11"/>
        <color theme="3" tint="-0.499984740745262"/>
        <rFont val="Arial"/>
        <family val="2"/>
      </rPr>
      <t>(2)</t>
    </r>
  </si>
  <si>
    <r>
      <t xml:space="preserve">Declaraciones de Impuesto a la Renta </t>
    </r>
    <r>
      <rPr>
        <vertAlign val="superscript"/>
        <sz val="11"/>
        <color theme="3" tint="-0.499984740745262"/>
        <rFont val="Arial"/>
        <family val="2"/>
      </rPr>
      <t>(3)</t>
    </r>
  </si>
  <si>
    <t>Nota (2):   Incluye retenciones contratos petroleros</t>
  </si>
  <si>
    <t>Nota (3):   Corresponde a lo recaudado  por Impuesto a la Renta de personas naturales y sociedades (menos anticipos y retenciones) más herencias, legados y donaciones.</t>
  </si>
  <si>
    <t>TOTAL VALORES OCASIONALES</t>
  </si>
  <si>
    <r>
      <t xml:space="preserve">(B)  VALORES OCASIONALES </t>
    </r>
    <r>
      <rPr>
        <b/>
        <sz val="12"/>
        <color theme="0"/>
        <rFont val="Arial"/>
        <family val="2"/>
      </rPr>
      <t xml:space="preserve"> </t>
    </r>
    <r>
      <rPr>
        <sz val="12"/>
        <color theme="0"/>
        <rFont val="Arial"/>
        <family val="2"/>
      </rPr>
      <t>(NO CONSIDERADOS PARA EFECTOS DE COMPARACIÓN INTERANUAL)</t>
    </r>
  </si>
  <si>
    <t>(d) Notas de Crédito</t>
  </si>
  <si>
    <t>(e) Compensaciones</t>
  </si>
  <si>
    <r>
      <t xml:space="preserve">(c=a+b) RECAUDACIÓN BRUTA </t>
    </r>
    <r>
      <rPr>
        <b/>
        <vertAlign val="superscript"/>
        <sz val="11"/>
        <color theme="0"/>
        <rFont val="Arial"/>
        <family val="2"/>
      </rPr>
      <t>(4)</t>
    </r>
  </si>
  <si>
    <r>
      <t>(f=c-d-e) RECAUDACIÓN EN EFECTIVO</t>
    </r>
    <r>
      <rPr>
        <b/>
        <vertAlign val="superscript"/>
        <sz val="11"/>
        <color theme="0"/>
        <rFont val="Arial"/>
        <family val="2"/>
      </rPr>
      <t xml:space="preserve"> (5)</t>
    </r>
  </si>
  <si>
    <r>
      <t xml:space="preserve">(g) Devoluciones </t>
    </r>
    <r>
      <rPr>
        <vertAlign val="superscript"/>
        <sz val="10"/>
        <rFont val="Arial"/>
        <family val="2"/>
      </rPr>
      <t>(6)</t>
    </r>
  </si>
  <si>
    <r>
      <t xml:space="preserve">(f=c-d-e) RECAUDACIÓN EN EFECTIVO </t>
    </r>
    <r>
      <rPr>
        <b/>
        <vertAlign val="superscript"/>
        <sz val="11"/>
        <color theme="0"/>
        <rFont val="Arial"/>
        <family val="2"/>
      </rPr>
      <t>(5)</t>
    </r>
  </si>
  <si>
    <r>
      <t xml:space="preserve">(C=A+B)  TOTAL RECAUDADO </t>
    </r>
    <r>
      <rPr>
        <sz val="12"/>
        <color theme="0"/>
        <rFont val="Arial"/>
        <family val="2"/>
      </rPr>
      <t>(CONSIDERANDO VALORES OCASIONALES)</t>
    </r>
  </si>
  <si>
    <t>SERVICIO DE RENTAS INTERNAS</t>
  </si>
  <si>
    <r>
      <t>RECAUDACIÓN NACIONAL</t>
    </r>
    <r>
      <rPr>
        <b/>
        <vertAlign val="superscript"/>
        <sz val="14"/>
        <color theme="8" tint="-0.499984740745262"/>
        <rFont val="Arial"/>
        <family val="2"/>
      </rPr>
      <t>(1)</t>
    </r>
  </si>
  <si>
    <r>
      <t xml:space="preserve">RECAUDACIÓN DEL SERVICIO DE RENTAS INTERNAS </t>
    </r>
    <r>
      <rPr>
        <b/>
        <vertAlign val="superscript"/>
        <sz val="14"/>
        <color theme="8" tint="-0.499984740745262"/>
        <rFont val="Arial"/>
        <family val="2"/>
      </rPr>
      <t>(1)</t>
    </r>
  </si>
  <si>
    <t>(a) SUBTOTAL INTERNOS</t>
  </si>
  <si>
    <r>
      <t xml:space="preserve">RECAUDACIÓN BRUTA </t>
    </r>
    <r>
      <rPr>
        <b/>
        <vertAlign val="superscript"/>
        <sz val="11"/>
        <color theme="0"/>
        <rFont val="Arial"/>
        <family val="2"/>
      </rPr>
      <t>(2)</t>
    </r>
  </si>
  <si>
    <r>
      <t xml:space="preserve">RECAUDACIÓN EN EFECTIVO </t>
    </r>
    <r>
      <rPr>
        <b/>
        <vertAlign val="superscript"/>
        <sz val="11"/>
        <color theme="0"/>
        <rFont val="Arial"/>
        <family val="2"/>
      </rPr>
      <t>(3)</t>
    </r>
  </si>
  <si>
    <r>
      <t>(g) Devoluciones</t>
    </r>
    <r>
      <rPr>
        <vertAlign val="superscript"/>
        <sz val="10"/>
        <color theme="3" tint="-0.499984740745262"/>
        <rFont val="Arial"/>
        <family val="2"/>
      </rPr>
      <t xml:space="preserve"> (6)</t>
    </r>
  </si>
  <si>
    <r>
      <t xml:space="preserve">(h=f-g)  RECAUCIÓN NETA </t>
    </r>
    <r>
      <rPr>
        <sz val="9"/>
        <color theme="0"/>
        <rFont val="Arial"/>
        <family val="2"/>
      </rPr>
      <t>(SIN CONSIDERAR VALORES OCASIONALES PARA EFECTOS DE COMPARACIÓN INTERANUAL)</t>
    </r>
    <r>
      <rPr>
        <b/>
        <vertAlign val="superscript"/>
        <sz val="11"/>
        <color theme="0"/>
        <rFont val="Arial"/>
        <family val="2"/>
      </rPr>
      <t>(7)</t>
    </r>
  </si>
  <si>
    <r>
      <t xml:space="preserve">(h=f-g)  RECAUCIÓN NETA </t>
    </r>
    <r>
      <rPr>
        <sz val="9"/>
        <color theme="0"/>
        <rFont val="Arial"/>
        <family val="2"/>
      </rPr>
      <t>(CONSIDERANDO VALORES OCASIONALES)</t>
    </r>
    <r>
      <rPr>
        <b/>
        <sz val="10"/>
        <color theme="0"/>
        <rFont val="Arial"/>
        <family val="2"/>
      </rPr>
      <t xml:space="preserve">  </t>
    </r>
    <r>
      <rPr>
        <b/>
        <vertAlign val="superscript"/>
        <sz val="10"/>
        <color theme="0"/>
        <rFont val="Arial"/>
        <family val="2"/>
      </rPr>
      <t>(7)</t>
    </r>
  </si>
  <si>
    <r>
      <t xml:space="preserve">RECAUDACIÓN NETA </t>
    </r>
    <r>
      <rPr>
        <b/>
        <vertAlign val="superscript"/>
        <sz val="11"/>
        <color theme="0"/>
        <rFont val="Arial"/>
        <family val="2"/>
      </rPr>
      <t>(5)</t>
    </r>
  </si>
  <si>
    <t xml:space="preserve"> ENERO 2020</t>
  </si>
  <si>
    <t>Meta 
2020</t>
  </si>
  <si>
    <t>Recaudación
 2019</t>
  </si>
  <si>
    <t>Recaudación 
2020</t>
  </si>
  <si>
    <t>Participación de la Recaudación 2020</t>
  </si>
  <si>
    <t>VALORES OCASIONALES</t>
  </si>
  <si>
    <t>Fecha de conciliación: 31/01/2020</t>
  </si>
  <si>
    <t>Intereses por Mora Tributaria</t>
  </si>
  <si>
    <t>Multas Tributarias Fiscales</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</si>
  <si>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</si>
  <si>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t>Nota (4):   Total Recaudación incluye Notas de Crédito, Compensaciones y TBC's.</t>
  </si>
  <si>
    <t>Nota (5):   Corresponde al valor de recaudación, restando Notas de Crédito y Compensaciones</t>
  </si>
  <si>
    <t>Nota (6):  Devoluciones acreditadas en efectivo</t>
  </si>
  <si>
    <t>Nota (3): Corresponde al valor de recaudación, restando Notas de Crédito y Compensaciones</t>
  </si>
  <si>
    <t>Nota (4): Devoluciones acreditadas en efectivo</t>
  </si>
  <si>
    <t>Contribución única y temporal</t>
  </si>
  <si>
    <t>FEBRERO 2020</t>
  </si>
  <si>
    <t>Fecha de conciliación: 29/02/2020</t>
  </si>
  <si>
    <t>FEBRERO</t>
  </si>
  <si>
    <t>MARZO 2020</t>
  </si>
  <si>
    <t>Fecha de conciliación: 31/03/2020</t>
  </si>
  <si>
    <t>MARZO</t>
  </si>
  <si>
    <t>(b) SUBTOTAL IMPORTACIONES</t>
  </si>
  <si>
    <t>Versión 2_Enero 2020  (actualizada 11/05/2020)</t>
  </si>
  <si>
    <t>Versión 3_Febrero 2020  (actualizada 11/05/2020)</t>
  </si>
  <si>
    <t>ABRIL 2020</t>
  </si>
  <si>
    <t>ENERO-ABRIL 2020</t>
  </si>
  <si>
    <t>ABRIL</t>
  </si>
  <si>
    <t>Versión 1_Abril 2020  (actualizada 11/05/2020)</t>
  </si>
  <si>
    <t>Fecha de conciliación: 30/04/2020</t>
  </si>
  <si>
    <t>Versión 2_Marzo 2020  (actualizada 11/05/2020)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</si>
</sst>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 #,##0.00_);_(&quot;$&quot;\ * \(#,##0.00\);_(&quot;$&quot;\ * &quot;-&quot;??_);_(@_)"/>
    <numFmt numFmtId="43" formatCode="_(* #,##0.00_);_(* \(#,##0.00\);_(* &quot;-&quot;??_);_(@_)"/>
    <numFmt numFmtId="164" formatCode="_ * #,##0.00_ ;_ * \-#,##0.00_ ;_ * &quot;-&quot;??_ ;_ @_ "/>
    <numFmt numFmtId="165" formatCode="#,##0.0"/>
    <numFmt numFmtId="166" formatCode="_(* #,##0_);_(* \(#,##0\);_(* &quot;-&quot;??_);_(@_)"/>
    <numFmt numFmtId="167" formatCode="0.0%"/>
    <numFmt numFmtId="168" formatCode="_-* #,##0.00\ _€_-;\-* #,##0.00\ _€_-;_-* &quot;-&quot;??\ _€_-;_-@_-"/>
    <numFmt numFmtId="169" formatCode="_(* #,##0.0_);_(* \(#,##0.0\);_(* &quot;-&quot;??_);_(@_)"/>
    <numFmt numFmtId="170" formatCode="_-* #,##0.00\ &quot;€&quot;_-;\-* #,##0.00\ &quot;€&quot;_-;_-* &quot;-&quot;??\ &quot;€&quot;_-;_-@_-"/>
  </numFmts>
  <fonts count="43" x14ac:knownFonts="1">
    <font>
      <sz val="11"/>
      <color theme="1"/>
      <name val="Calibri"/>
      <family val="2"/>
      <scheme val="minor"/>
    </font>
    <font>
      <sz val="11"/>
      <color theme="1"/>
      <name val="Calibri"/>
      <family val="2"/>
      <scheme val="minor"/>
    </font>
    <font>
      <sz val="10"/>
      <name val="Arial"/>
      <family val="2"/>
    </font>
    <font>
      <b/>
      <sz val="11"/>
      <color indexed="9"/>
      <name val="Arial"/>
      <family val="2"/>
    </font>
    <font>
      <sz val="10"/>
      <name val="Tahoma"/>
      <family val="2"/>
    </font>
    <font>
      <b/>
      <sz val="12"/>
      <color theme="0"/>
      <name val="Arial"/>
      <family val="2"/>
    </font>
    <font>
      <b/>
      <sz val="10"/>
      <name val="Arial"/>
      <family val="2"/>
    </font>
    <font>
      <b/>
      <sz val="11"/>
      <color theme="0"/>
      <name val="Arial"/>
      <family val="2"/>
    </font>
    <font>
      <vertAlign val="superscript"/>
      <sz val="10"/>
      <name val="Arial"/>
      <family val="2"/>
    </font>
    <font>
      <sz val="8"/>
      <name val="Calibri"/>
      <family val="2"/>
      <scheme val="minor"/>
    </font>
    <font>
      <b/>
      <sz val="14"/>
      <color indexed="18"/>
      <name val="Arial"/>
      <family val="2"/>
    </font>
    <font>
      <b/>
      <sz val="12"/>
      <name val="Arial"/>
      <family val="2"/>
    </font>
    <font>
      <sz val="11"/>
      <name val="Arial"/>
      <family val="2"/>
    </font>
    <font>
      <b/>
      <sz val="11"/>
      <name val="Arial"/>
      <family val="2"/>
    </font>
    <font>
      <sz val="11"/>
      <color indexed="8"/>
      <name val="Arial"/>
      <family val="2"/>
    </font>
    <font>
      <sz val="11"/>
      <color rgb="FFFF0000"/>
      <name val="Arial"/>
      <family val="2"/>
    </font>
    <font>
      <b/>
      <sz val="10"/>
      <color rgb="FFFF0000"/>
      <name val="Arial"/>
      <family val="2"/>
    </font>
    <font>
      <b/>
      <sz val="10"/>
      <color theme="0"/>
      <name val="Arial"/>
      <family val="2"/>
    </font>
    <font>
      <b/>
      <sz val="11"/>
      <color theme="3" tint="-0.249977111117893"/>
      <name val="Arial"/>
      <family val="2"/>
    </font>
    <font>
      <b/>
      <sz val="12"/>
      <color theme="3" tint="-0.249977111117893"/>
      <name val="Arial"/>
      <family val="2"/>
    </font>
    <font>
      <b/>
      <sz val="8"/>
      <color theme="0"/>
      <name val="Arial"/>
      <family val="2"/>
    </font>
    <font>
      <b/>
      <sz val="11"/>
      <color theme="5" tint="-0.249977111117893"/>
      <name val="Arial"/>
      <family val="2"/>
    </font>
    <font>
      <b/>
      <vertAlign val="superscript"/>
      <sz val="11"/>
      <color theme="0"/>
      <name val="Arial"/>
      <family val="2"/>
    </font>
    <font>
      <sz val="9"/>
      <name val="Calibri"/>
      <family val="2"/>
      <scheme val="minor"/>
    </font>
    <font>
      <b/>
      <sz val="14"/>
      <color theme="8" tint="-0.499984740745262"/>
      <name val="Arial"/>
      <family val="2"/>
    </font>
    <font>
      <b/>
      <vertAlign val="superscript"/>
      <sz val="14"/>
      <color theme="8" tint="-0.499984740745262"/>
      <name val="Arial"/>
      <family val="2"/>
    </font>
    <font>
      <b/>
      <sz val="12"/>
      <color theme="8" tint="-0.499984740745262"/>
      <name val="Arial"/>
      <family val="2"/>
    </font>
    <font>
      <b/>
      <sz val="11"/>
      <color theme="8" tint="-0.499984740745262"/>
      <name val="Arial"/>
      <family val="2"/>
    </font>
    <font>
      <b/>
      <sz val="16"/>
      <color theme="8" tint="-0.499984740745262"/>
      <name val="Arial"/>
      <family val="2"/>
    </font>
    <font>
      <sz val="11"/>
      <color theme="1"/>
      <name val="Arial"/>
      <family val="2"/>
    </font>
    <font>
      <b/>
      <vertAlign val="superscript"/>
      <sz val="10"/>
      <color theme="0"/>
      <name val="Arial"/>
      <family val="2"/>
    </font>
    <font>
      <b/>
      <sz val="14"/>
      <color theme="0"/>
      <name val="Arial"/>
      <family val="2"/>
    </font>
    <font>
      <sz val="12"/>
      <color theme="0"/>
      <name val="Arial"/>
      <family val="2"/>
    </font>
    <font>
      <b/>
      <sz val="11"/>
      <color theme="3" tint="-0.499984740745262"/>
      <name val="Arial"/>
      <family val="2"/>
    </font>
    <font>
      <sz val="11"/>
      <color theme="3" tint="-0.499984740745262"/>
      <name val="Arial"/>
      <family val="2"/>
    </font>
    <font>
      <i/>
      <sz val="10"/>
      <color theme="3" tint="-0.499984740745262"/>
      <name val="Arial"/>
      <family val="2"/>
    </font>
    <font>
      <vertAlign val="superscript"/>
      <sz val="11"/>
      <color theme="3" tint="-0.499984740745262"/>
      <name val="Arial"/>
      <family val="2"/>
    </font>
    <font>
      <sz val="10"/>
      <color theme="3" tint="-0.499984740745262"/>
      <name val="Arial"/>
      <family val="2"/>
    </font>
    <font>
      <sz val="9"/>
      <color theme="0"/>
      <name val="Arial"/>
      <family val="2"/>
    </font>
    <font>
      <sz val="11"/>
      <color theme="3" tint="-0.499984740745262"/>
      <name val="Calibri"/>
      <family val="2"/>
      <scheme val="minor"/>
    </font>
    <font>
      <b/>
      <sz val="11"/>
      <color rgb="FFFF0000"/>
      <name val="Arial"/>
      <family val="2"/>
    </font>
    <font>
      <b/>
      <sz val="10"/>
      <color theme="3" tint="-0.499984740745262"/>
      <name val="Arial"/>
      <family val="2"/>
    </font>
    <font>
      <vertAlign val="superscript"/>
      <sz val="10"/>
      <color theme="3" tint="-0.499984740745262"/>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185C4"/>
        <bgColor indexed="64"/>
      </patternFill>
    </fill>
    <fill>
      <patternFill patternType="solid">
        <fgColor rgb="FF0D3A80"/>
        <bgColor indexed="64"/>
      </patternFill>
    </fill>
    <fill>
      <patternFill patternType="solid">
        <fgColor rgb="FF0C4597"/>
        <bgColor indexed="64"/>
      </patternFill>
    </fill>
    <fill>
      <patternFill patternType="solid">
        <fgColor rgb="FF3BAFDA"/>
        <bgColor indexed="64"/>
      </patternFill>
    </fill>
    <fill>
      <patternFill patternType="solid">
        <fgColor rgb="FF4FC1EA"/>
        <bgColor indexed="64"/>
      </patternFill>
    </fill>
    <fill>
      <patternFill patternType="solid">
        <fgColor rgb="FF19A1D1"/>
        <bgColor indexed="64"/>
      </patternFill>
    </fill>
    <fill>
      <patternFill patternType="solid">
        <fgColor rgb="FFF5F7FA"/>
        <bgColor indexed="64"/>
      </patternFill>
    </fill>
    <fill>
      <patternFill patternType="solid">
        <fgColor rgb="FF434A54"/>
        <bgColor indexed="64"/>
      </patternFill>
    </fill>
    <fill>
      <patternFill patternType="solid">
        <fgColor rgb="FF57606D"/>
        <bgColor indexed="64"/>
      </patternFill>
    </fill>
    <fill>
      <patternFill patternType="solid">
        <fgColor rgb="FF656D78"/>
        <bgColor indexed="64"/>
      </patternFill>
    </fill>
    <fill>
      <patternFill patternType="solid">
        <fgColor rgb="FF2F78BB"/>
        <bgColor indexed="64"/>
      </patternFill>
    </fill>
    <fill>
      <patternFill patternType="solid">
        <fgColor rgb="FF173A59"/>
        <bgColor indexed="64"/>
      </patternFill>
    </fill>
    <fill>
      <patternFill patternType="solid">
        <fgColor theme="4" tint="-0.499984740745262"/>
        <bgColor indexed="64"/>
      </patternFill>
    </fill>
    <fill>
      <patternFill patternType="solid">
        <fgColor rgb="FF276195"/>
        <bgColor indexed="64"/>
      </patternFill>
    </fill>
  </fills>
  <borders count="12">
    <border>
      <left/>
      <right/>
      <top/>
      <bottom/>
      <diagonal/>
    </border>
    <border>
      <left/>
      <right/>
      <top style="thin">
        <color indexed="64"/>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6">
    <xf numFmtId="0" fontId="0" fillId="0" borderId="0"/>
    <xf numFmtId="44" fontId="1" fillId="0" borderId="0" applyFont="0" applyFill="0" applyBorder="0" applyAlignment="0" applyProtection="0"/>
    <xf numFmtId="0" fontId="2" fillId="0" borderId="0"/>
    <xf numFmtId="0" fontId="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0" fontId="2" fillId="0" borderId="0"/>
    <xf numFmtId="0" fontId="1" fillId="0" borderId="0"/>
    <xf numFmtId="0" fontId="2" fillId="0" borderId="0"/>
  </cellStyleXfs>
  <cellXfs count="223">
    <xf numFmtId="0" fontId="0" fillId="0" borderId="0" xfId="0"/>
    <xf numFmtId="0" fontId="2" fillId="3" borderId="0" xfId="2" applyFont="1" applyFill="1"/>
    <xf numFmtId="165" fontId="2" fillId="3" borderId="0" xfId="2" applyNumberFormat="1" applyFont="1" applyFill="1"/>
    <xf numFmtId="0" fontId="2" fillId="0" borderId="0" xfId="2" applyFont="1"/>
    <xf numFmtId="0" fontId="2" fillId="0" borderId="0" xfId="2" applyFont="1" applyFill="1"/>
    <xf numFmtId="0" fontId="11" fillId="0" borderId="0" xfId="2" applyFont="1" applyFill="1" applyBorder="1" applyAlignment="1">
      <alignment horizontal="centerContinuous"/>
    </xf>
    <xf numFmtId="0" fontId="12" fillId="0" borderId="0" xfId="3" applyFont="1"/>
    <xf numFmtId="0" fontId="2" fillId="0" borderId="0" xfId="2" applyFont="1" applyBorder="1"/>
    <xf numFmtId="0" fontId="6" fillId="0" borderId="0" xfId="2" applyFont="1"/>
    <xf numFmtId="0" fontId="6" fillId="0" borderId="2" xfId="2" applyFont="1" applyBorder="1"/>
    <xf numFmtId="0" fontId="6" fillId="0" borderId="0" xfId="2" applyFont="1" applyFill="1"/>
    <xf numFmtId="0" fontId="2" fillId="0" borderId="0" xfId="2" applyFont="1" applyAlignment="1">
      <alignment vertical="center"/>
    </xf>
    <xf numFmtId="0" fontId="14" fillId="0" borderId="0" xfId="3" applyFont="1" applyBorder="1" applyAlignment="1">
      <alignment horizontal="left" vertical="center" indent="2"/>
    </xf>
    <xf numFmtId="166" fontId="15" fillId="0" borderId="1" xfId="7" applyNumberFormat="1" applyFont="1" applyFill="1" applyBorder="1" applyAlignment="1">
      <alignment horizontal="right" vertical="center"/>
    </xf>
    <xf numFmtId="0" fontId="16" fillId="0" borderId="0" xfId="2" applyFont="1" applyFill="1" applyBorder="1" applyAlignment="1">
      <alignment vertical="center"/>
    </xf>
    <xf numFmtId="0" fontId="2" fillId="0" borderId="0" xfId="2" applyFont="1" applyBorder="1" applyAlignment="1">
      <alignment vertical="center"/>
    </xf>
    <xf numFmtId="0" fontId="6" fillId="0" borderId="0" xfId="2" applyFont="1" applyFill="1" applyBorder="1"/>
    <xf numFmtId="0" fontId="6" fillId="0" borderId="0" xfId="2" applyFont="1" applyFill="1" applyBorder="1" applyAlignment="1">
      <alignment vertical="center"/>
    </xf>
    <xf numFmtId="0" fontId="2" fillId="0" borderId="0" xfId="2" applyFont="1" applyFill="1" applyBorder="1" applyAlignment="1"/>
    <xf numFmtId="0" fontId="2" fillId="0" borderId="0" xfId="2" applyFont="1" applyFill="1" applyBorder="1"/>
    <xf numFmtId="3" fontId="6" fillId="0" borderId="0" xfId="2" applyNumberFormat="1" applyFont="1" applyFill="1" applyBorder="1"/>
    <xf numFmtId="0" fontId="2" fillId="0" borderId="0" xfId="2" applyFont="1" applyFill="1" applyBorder="1" applyAlignment="1">
      <alignment vertical="center"/>
    </xf>
    <xf numFmtId="3" fontId="6" fillId="0" borderId="0" xfId="2" applyNumberFormat="1" applyFont="1"/>
    <xf numFmtId="3" fontId="2" fillId="0" borderId="0" xfId="2" applyNumberFormat="1" applyFont="1"/>
    <xf numFmtId="167" fontId="2" fillId="0" borderId="0" xfId="2" applyNumberFormat="1" applyFont="1"/>
    <xf numFmtId="43" fontId="6" fillId="0" borderId="0" xfId="8" applyNumberFormat="1" applyFont="1" applyFill="1" applyBorder="1"/>
    <xf numFmtId="3" fontId="6" fillId="0" borderId="0" xfId="2" applyNumberFormat="1" applyFont="1" applyFill="1" applyBorder="1" applyAlignment="1">
      <alignment vertical="center"/>
    </xf>
    <xf numFmtId="3" fontId="2" fillId="0" borderId="0" xfId="2" applyNumberFormat="1" applyFont="1" applyAlignment="1">
      <alignment vertical="center"/>
    </xf>
    <xf numFmtId="3" fontId="18" fillId="0" borderId="0" xfId="7" applyNumberFormat="1" applyFont="1" applyFill="1" applyBorder="1" applyAlignment="1">
      <alignment horizontal="right" vertical="center"/>
    </xf>
    <xf numFmtId="0" fontId="2" fillId="0" borderId="0" xfId="2" applyFont="1" applyFill="1" applyAlignment="1">
      <alignment vertical="center"/>
    </xf>
    <xf numFmtId="0" fontId="21" fillId="0" borderId="0" xfId="3" applyFont="1" applyBorder="1" applyAlignment="1">
      <alignment vertical="center"/>
    </xf>
    <xf numFmtId="3" fontId="7" fillId="0" borderId="0" xfId="7" applyNumberFormat="1" applyFont="1" applyFill="1" applyBorder="1" applyAlignment="1">
      <alignment horizontal="right" vertical="center"/>
    </xf>
    <xf numFmtId="3" fontId="13" fillId="0" borderId="0" xfId="7" applyNumberFormat="1" applyFont="1" applyFill="1" applyBorder="1" applyAlignment="1">
      <alignment horizontal="right" vertical="center"/>
    </xf>
    <xf numFmtId="0" fontId="18" fillId="0" borderId="0" xfId="3" applyFont="1" applyBorder="1"/>
    <xf numFmtId="3" fontId="21" fillId="0" borderId="0" xfId="7" applyNumberFormat="1" applyFont="1" applyFill="1" applyBorder="1" applyAlignment="1">
      <alignment horizontal="right" vertical="center"/>
    </xf>
    <xf numFmtId="44" fontId="2" fillId="0" borderId="0" xfId="1" applyFont="1" applyBorder="1"/>
    <xf numFmtId="44" fontId="2" fillId="0" borderId="0" xfId="1" applyFont="1"/>
    <xf numFmtId="169" fontId="2" fillId="3" borderId="0" xfId="2" applyNumberFormat="1" applyFont="1" applyFill="1"/>
    <xf numFmtId="169" fontId="2" fillId="2" borderId="0" xfId="2" applyNumberFormat="1" applyFont="1" applyFill="1"/>
    <xf numFmtId="0" fontId="2" fillId="2" borderId="0" xfId="2" applyFont="1" applyFill="1"/>
    <xf numFmtId="44" fontId="23" fillId="0" borderId="0" xfId="1" applyFont="1" applyAlignment="1"/>
    <xf numFmtId="44" fontId="23" fillId="2" borderId="0" xfId="1" applyFont="1" applyFill="1" applyAlignment="1"/>
    <xf numFmtId="44" fontId="9" fillId="2" borderId="0" xfId="1" applyFont="1" applyFill="1" applyAlignment="1">
      <alignment horizontal="left"/>
    </xf>
    <xf numFmtId="0" fontId="6" fillId="3" borderId="0" xfId="2" applyFont="1" applyFill="1"/>
    <xf numFmtId="0" fontId="6" fillId="2" borderId="0" xfId="2" applyFont="1" applyFill="1"/>
    <xf numFmtId="0" fontId="2" fillId="2" borderId="0" xfId="2" applyFont="1" applyFill="1" applyBorder="1"/>
    <xf numFmtId="3" fontId="11" fillId="0" borderId="0" xfId="6" applyNumberFormat="1" applyFont="1" applyFill="1" applyBorder="1"/>
    <xf numFmtId="43" fontId="6" fillId="0" borderId="0" xfId="6" applyFont="1" applyFill="1" applyBorder="1"/>
    <xf numFmtId="0" fontId="10" fillId="3" borderId="0" xfId="2" applyNumberFormat="1" applyFont="1" applyFill="1" applyBorder="1" applyAlignment="1"/>
    <xf numFmtId="0" fontId="10" fillId="3" borderId="0" xfId="2" applyNumberFormat="1" applyFont="1" applyFill="1" applyBorder="1" applyAlignment="1">
      <alignment horizontal="center"/>
    </xf>
    <xf numFmtId="0" fontId="10" fillId="2" borderId="0" xfId="2" applyNumberFormat="1" applyFont="1" applyFill="1" applyBorder="1" applyAlignment="1">
      <alignment horizontal="center"/>
    </xf>
    <xf numFmtId="3" fontId="6" fillId="0" borderId="0" xfId="5" applyNumberFormat="1" applyFont="1" applyFill="1" applyBorder="1" applyAlignment="1">
      <alignment vertical="center"/>
    </xf>
    <xf numFmtId="166" fontId="15" fillId="0" borderId="0" xfId="7" applyNumberFormat="1" applyFont="1" applyFill="1" applyBorder="1" applyAlignment="1">
      <alignment horizontal="right" vertical="center"/>
    </xf>
    <xf numFmtId="0" fontId="18" fillId="0" borderId="0" xfId="3" applyFont="1" applyBorder="1" applyAlignment="1">
      <alignment vertical="center"/>
    </xf>
    <xf numFmtId="0" fontId="19" fillId="0" borderId="0" xfId="3" applyFont="1" applyBorder="1"/>
    <xf numFmtId="0" fontId="0" fillId="0" borderId="0" xfId="0" applyBorder="1"/>
    <xf numFmtId="3" fontId="12" fillId="0" borderId="5" xfId="7" applyNumberFormat="1" applyFont="1" applyFill="1" applyBorder="1" applyAlignment="1">
      <alignment horizontal="right"/>
    </xf>
    <xf numFmtId="0" fontId="14" fillId="0" borderId="4" xfId="3" applyFont="1" applyFill="1" applyBorder="1" applyAlignment="1">
      <alignment horizontal="left" vertical="center" indent="1"/>
    </xf>
    <xf numFmtId="3" fontId="12" fillId="0" borderId="4" xfId="7" applyNumberFormat="1" applyFont="1" applyFill="1" applyBorder="1" applyAlignment="1">
      <alignment horizontal="right"/>
    </xf>
    <xf numFmtId="0" fontId="14" fillId="0" borderId="5" xfId="3" applyFont="1" applyBorder="1" applyAlignment="1">
      <alignment horizontal="left" vertical="center" indent="1"/>
    </xf>
    <xf numFmtId="3" fontId="2" fillId="0" borderId="5" xfId="6" applyNumberFormat="1" applyFont="1" applyBorder="1"/>
    <xf numFmtId="37" fontId="2" fillId="0" borderId="5" xfId="6" applyNumberFormat="1" applyFont="1" applyBorder="1"/>
    <xf numFmtId="0" fontId="13" fillId="0" borderId="0" xfId="3" applyFont="1" applyBorder="1"/>
    <xf numFmtId="0" fontId="17" fillId="5" borderId="0" xfId="0" applyFont="1" applyFill="1" applyAlignment="1">
      <alignment horizontal="center" vertical="center" wrapText="1"/>
    </xf>
    <xf numFmtId="3" fontId="7" fillId="8" borderId="4" xfId="7" applyNumberFormat="1" applyFont="1" applyFill="1" applyBorder="1" applyAlignment="1">
      <alignment horizontal="right" vertical="center"/>
    </xf>
    <xf numFmtId="0" fontId="7" fillId="8" borderId="5" xfId="3" applyFont="1" applyFill="1" applyBorder="1" applyAlignment="1">
      <alignment vertical="center"/>
    </xf>
    <xf numFmtId="3" fontId="7" fillId="8" borderId="5" xfId="7" applyNumberFormat="1" applyFont="1" applyFill="1" applyBorder="1" applyAlignment="1">
      <alignment horizontal="right" vertical="center"/>
    </xf>
    <xf numFmtId="3" fontId="7" fillId="8" borderId="6" xfId="7" applyNumberFormat="1" applyFont="1" applyFill="1" applyBorder="1" applyAlignment="1">
      <alignment horizontal="right" vertical="center"/>
    </xf>
    <xf numFmtId="0" fontId="7" fillId="6" borderId="6" xfId="3" applyFont="1" applyFill="1" applyBorder="1" applyAlignment="1">
      <alignment vertical="center"/>
    </xf>
    <xf numFmtId="3" fontId="7" fillId="6" borderId="6" xfId="7" applyNumberFormat="1" applyFont="1" applyFill="1" applyBorder="1" applyAlignment="1">
      <alignment horizontal="right" vertical="center"/>
    </xf>
    <xf numFmtId="3" fontId="7" fillId="4" borderId="3" xfId="7" applyNumberFormat="1" applyFont="1" applyFill="1" applyBorder="1" applyAlignment="1">
      <alignment horizontal="right" vertical="center"/>
    </xf>
    <xf numFmtId="9" fontId="5" fillId="4" borderId="3" xfId="7" applyNumberFormat="1" applyFont="1" applyFill="1" applyBorder="1" applyAlignment="1">
      <alignment horizontal="center" vertical="center"/>
    </xf>
    <xf numFmtId="37" fontId="2" fillId="0" borderId="8" xfId="6" applyNumberFormat="1" applyFont="1" applyBorder="1"/>
    <xf numFmtId="0" fontId="2" fillId="3" borderId="5" xfId="2" applyFont="1" applyFill="1" applyBorder="1" applyAlignment="1">
      <alignment horizontal="left" indent="2"/>
    </xf>
    <xf numFmtId="0" fontId="7" fillId="7" borderId="4" xfId="3" applyFont="1" applyFill="1" applyBorder="1" applyAlignment="1">
      <alignment vertical="center"/>
    </xf>
    <xf numFmtId="0" fontId="7" fillId="7" borderId="6" xfId="3" applyFont="1" applyFill="1" applyBorder="1" applyAlignment="1">
      <alignment vertical="center"/>
    </xf>
    <xf numFmtId="0" fontId="2" fillId="0" borderId="5" xfId="2" applyFont="1" applyFill="1" applyBorder="1" applyAlignment="1">
      <alignment horizontal="left" indent="2"/>
    </xf>
    <xf numFmtId="0" fontId="3" fillId="5" borderId="3" xfId="2" applyFont="1" applyFill="1" applyBorder="1" applyAlignment="1">
      <alignment horizontal="center" vertical="center" wrapText="1"/>
    </xf>
    <xf numFmtId="165" fontId="3" fillId="5" borderId="3" xfId="2" applyNumberFormat="1" applyFont="1" applyFill="1" applyBorder="1" applyAlignment="1">
      <alignment horizontal="center" vertical="center" wrapText="1"/>
    </xf>
    <xf numFmtId="0" fontId="2" fillId="3" borderId="5" xfId="2" applyFont="1" applyFill="1" applyBorder="1" applyAlignment="1">
      <alignment horizontal="left" indent="6"/>
    </xf>
    <xf numFmtId="3" fontId="7" fillId="7" borderId="4" xfId="9" applyNumberFormat="1" applyFont="1" applyFill="1" applyBorder="1" applyAlignment="1">
      <alignment vertical="center"/>
    </xf>
    <xf numFmtId="3" fontId="7" fillId="8" borderId="5" xfId="9" applyNumberFormat="1" applyFont="1" applyFill="1" applyBorder="1" applyAlignment="1">
      <alignment vertical="center"/>
    </xf>
    <xf numFmtId="3" fontId="7" fillId="7" borderId="6" xfId="9" applyNumberFormat="1" applyFont="1" applyFill="1" applyBorder="1" applyAlignment="1">
      <alignment vertical="center"/>
    </xf>
    <xf numFmtId="0" fontId="29" fillId="0" borderId="0" xfId="0" applyFont="1"/>
    <xf numFmtId="0" fontId="29" fillId="0" borderId="0" xfId="0" applyFont="1" applyBorder="1"/>
    <xf numFmtId="0" fontId="9" fillId="2" borderId="0" xfId="1" applyNumberFormat="1" applyFont="1" applyFill="1" applyAlignment="1">
      <alignment horizontal="left" vertical="center" wrapText="1"/>
    </xf>
    <xf numFmtId="0" fontId="26" fillId="0" borderId="0" xfId="2" quotePrefix="1" applyFont="1" applyFill="1" applyBorder="1" applyAlignment="1">
      <alignment horizontal="center"/>
    </xf>
    <xf numFmtId="0" fontId="33" fillId="0" borderId="4" xfId="3" applyFont="1" applyFill="1" applyBorder="1" applyAlignment="1">
      <alignment vertical="center"/>
    </xf>
    <xf numFmtId="3" fontId="34" fillId="0" borderId="4" xfId="7" applyNumberFormat="1" applyFont="1" applyFill="1" applyBorder="1" applyAlignment="1">
      <alignment horizontal="right" vertical="center"/>
    </xf>
    <xf numFmtId="0" fontId="34" fillId="0" borderId="0" xfId="0" applyFont="1" applyFill="1"/>
    <xf numFmtId="3" fontId="33" fillId="10" borderId="4" xfId="7" applyNumberFormat="1" applyFont="1" applyFill="1" applyBorder="1" applyAlignment="1">
      <alignment horizontal="right" vertical="center"/>
    </xf>
    <xf numFmtId="0" fontId="34" fillId="0" borderId="5" xfId="3" applyFont="1" applyFill="1" applyBorder="1" applyAlignment="1">
      <alignment horizontal="left" indent="2"/>
    </xf>
    <xf numFmtId="3" fontId="34" fillId="0" borderId="5" xfId="7" applyNumberFormat="1" applyFont="1" applyFill="1" applyBorder="1" applyAlignment="1">
      <alignment horizontal="right"/>
    </xf>
    <xf numFmtId="3" fontId="33" fillId="10" borderId="5" xfId="7" applyNumberFormat="1" applyFont="1" applyFill="1" applyBorder="1" applyAlignment="1">
      <alignment horizontal="right"/>
    </xf>
    <xf numFmtId="0" fontId="35" fillId="0" borderId="5" xfId="0" applyFont="1" applyFill="1" applyBorder="1" applyAlignment="1">
      <alignment horizontal="left" indent="4"/>
    </xf>
    <xf numFmtId="0" fontId="33" fillId="0" borderId="5" xfId="3" applyFont="1" applyFill="1" applyBorder="1" applyAlignment="1">
      <alignment horizontal="left" vertical="center"/>
    </xf>
    <xf numFmtId="0" fontId="33" fillId="0" borderId="5" xfId="3" applyFont="1" applyFill="1" applyBorder="1" applyAlignment="1">
      <alignment vertical="center"/>
    </xf>
    <xf numFmtId="0" fontId="6" fillId="0" borderId="0" xfId="2" applyFont="1" applyBorder="1"/>
    <xf numFmtId="0" fontId="17" fillId="11" borderId="0" xfId="0" applyFont="1" applyFill="1" applyAlignment="1">
      <alignment horizontal="center" vertical="center" wrapText="1"/>
    </xf>
    <xf numFmtId="3" fontId="5" fillId="12" borderId="3" xfId="9" applyNumberFormat="1" applyFont="1" applyFill="1" applyBorder="1" applyAlignment="1">
      <alignment vertical="center"/>
    </xf>
    <xf numFmtId="0" fontId="34" fillId="0" borderId="0" xfId="0" applyFont="1"/>
    <xf numFmtId="0" fontId="7" fillId="13" borderId="6" xfId="3" applyFont="1" applyFill="1" applyBorder="1" applyAlignment="1">
      <alignment vertical="center"/>
    </xf>
    <xf numFmtId="3" fontId="7" fillId="13" borderId="6" xfId="7" applyNumberFormat="1" applyFont="1" applyFill="1" applyBorder="1" applyAlignment="1">
      <alignment horizontal="right" vertical="center"/>
    </xf>
    <xf numFmtId="0" fontId="33" fillId="0" borderId="4" xfId="3" applyFont="1" applyFill="1" applyBorder="1" applyAlignment="1">
      <alignment horizontal="left" vertical="center" indent="1"/>
    </xf>
    <xf numFmtId="0" fontId="37" fillId="0" borderId="0" xfId="2" applyFont="1" applyFill="1" applyBorder="1" applyAlignment="1">
      <alignment vertical="center"/>
    </xf>
    <xf numFmtId="3" fontId="34" fillId="0" borderId="4" xfId="7" applyNumberFormat="1" applyFont="1" applyFill="1" applyBorder="1" applyAlignment="1">
      <alignment horizontal="right"/>
    </xf>
    <xf numFmtId="3" fontId="33" fillId="10" borderId="4" xfId="7" applyNumberFormat="1" applyFont="1" applyFill="1" applyBorder="1" applyAlignment="1">
      <alignment horizontal="right"/>
    </xf>
    <xf numFmtId="0" fontId="33" fillId="0" borderId="5" xfId="3" applyFont="1" applyBorder="1" applyAlignment="1">
      <alignment horizontal="left" vertical="center" indent="1"/>
    </xf>
    <xf numFmtId="43" fontId="17" fillId="13" borderId="6" xfId="5" applyFont="1" applyFill="1" applyBorder="1" applyAlignment="1">
      <alignment vertical="center"/>
    </xf>
    <xf numFmtId="3" fontId="5" fillId="11" borderId="3" xfId="9" applyNumberFormat="1" applyFont="1" applyFill="1" applyBorder="1" applyAlignment="1">
      <alignment vertical="center"/>
    </xf>
    <xf numFmtId="0" fontId="17" fillId="15" borderId="0" xfId="0" applyFont="1" applyFill="1" applyAlignment="1">
      <alignment horizontal="center" vertical="center" wrapText="1"/>
    </xf>
    <xf numFmtId="0" fontId="7" fillId="16" borderId="6" xfId="3" applyFont="1" applyFill="1" applyBorder="1" applyAlignment="1">
      <alignment vertical="center"/>
    </xf>
    <xf numFmtId="3" fontId="7" fillId="16" borderId="6" xfId="7" applyNumberFormat="1" applyFont="1" applyFill="1" applyBorder="1" applyAlignment="1">
      <alignment horizontal="right" vertical="center"/>
    </xf>
    <xf numFmtId="3" fontId="7" fillId="17" borderId="3" xfId="7" applyNumberFormat="1" applyFont="1" applyFill="1" applyBorder="1" applyAlignment="1">
      <alignment horizontal="right" vertical="center"/>
    </xf>
    <xf numFmtId="9" fontId="5" fillId="17" borderId="3" xfId="7" applyNumberFormat="1" applyFont="1" applyFill="1" applyBorder="1" applyAlignment="1">
      <alignment horizontal="center" vertical="center"/>
    </xf>
    <xf numFmtId="3" fontId="7" fillId="14" borderId="4" xfId="7" applyNumberFormat="1" applyFont="1" applyFill="1" applyBorder="1" applyAlignment="1">
      <alignment horizontal="right" vertical="center"/>
    </xf>
    <xf numFmtId="3" fontId="37" fillId="0" borderId="5" xfId="6" applyNumberFormat="1" applyFont="1" applyBorder="1"/>
    <xf numFmtId="3" fontId="7" fillId="14" borderId="5" xfId="7" applyNumberFormat="1" applyFont="1" applyFill="1" applyBorder="1" applyAlignment="1">
      <alignment horizontal="right" vertical="center"/>
    </xf>
    <xf numFmtId="37" fontId="37" fillId="0" borderId="8" xfId="6" applyNumberFormat="1" applyFont="1" applyBorder="1"/>
    <xf numFmtId="0" fontId="39" fillId="0" borderId="0" xfId="0" applyFont="1" applyBorder="1"/>
    <xf numFmtId="37" fontId="37" fillId="0" borderId="5" xfId="6" applyNumberFormat="1" applyFont="1" applyBorder="1"/>
    <xf numFmtId="3" fontId="7" fillId="14" borderId="6" xfId="7" applyNumberFormat="1" applyFont="1" applyFill="1" applyBorder="1" applyAlignment="1">
      <alignment horizontal="right" vertical="center"/>
    </xf>
    <xf numFmtId="3" fontId="40" fillId="0" borderId="0" xfId="7" applyNumberFormat="1" applyFont="1" applyFill="1" applyBorder="1" applyAlignment="1">
      <alignment horizontal="right" vertical="center"/>
    </xf>
    <xf numFmtId="0" fontId="37" fillId="0" borderId="5" xfId="2" quotePrefix="1" applyFont="1" applyFill="1" applyBorder="1" applyAlignment="1">
      <alignment horizontal="left" indent="2"/>
    </xf>
    <xf numFmtId="3" fontId="37" fillId="0" borderId="5" xfId="6" applyNumberFormat="1" applyFont="1" applyFill="1" applyBorder="1"/>
    <xf numFmtId="0" fontId="37" fillId="0" borderId="5" xfId="2" applyFont="1" applyFill="1" applyBorder="1" applyAlignment="1">
      <alignment horizontal="left" indent="2"/>
    </xf>
    <xf numFmtId="0" fontId="35" fillId="0" borderId="5" xfId="2" applyFont="1" applyFill="1" applyBorder="1" applyAlignment="1">
      <alignment horizontal="left" indent="4"/>
    </xf>
    <xf numFmtId="43" fontId="37" fillId="0" borderId="5" xfId="6" applyFont="1" applyFill="1" applyBorder="1" applyAlignment="1" applyProtection="1">
      <alignment horizontal="left" indent="2"/>
    </xf>
    <xf numFmtId="43" fontId="37" fillId="0" borderId="5" xfId="5" applyFont="1" applyFill="1" applyBorder="1" applyAlignment="1" applyProtection="1">
      <alignment horizontal="left" indent="2"/>
    </xf>
    <xf numFmtId="0" fontId="41" fillId="0" borderId="5" xfId="3" applyFont="1" applyFill="1" applyBorder="1" applyAlignment="1">
      <alignment vertical="center"/>
    </xf>
    <xf numFmtId="43" fontId="41" fillId="0" borderId="6" xfId="6" applyFont="1" applyFill="1" applyBorder="1"/>
    <xf numFmtId="3" fontId="37" fillId="0" borderId="4" xfId="3" applyNumberFormat="1" applyFont="1" applyFill="1" applyBorder="1" applyAlignment="1">
      <alignment vertical="center"/>
    </xf>
    <xf numFmtId="3" fontId="37" fillId="0" borderId="5" xfId="3" applyNumberFormat="1" applyFont="1" applyFill="1" applyBorder="1" applyAlignment="1">
      <alignment vertical="center"/>
    </xf>
    <xf numFmtId="43" fontId="37" fillId="0" borderId="5" xfId="6" applyFont="1" applyFill="1" applyBorder="1" applyAlignment="1" applyProtection="1">
      <alignment horizontal="left" indent="1"/>
    </xf>
    <xf numFmtId="3" fontId="33" fillId="10" borderId="5" xfId="7" applyNumberFormat="1" applyFont="1" applyFill="1" applyBorder="1" applyAlignment="1">
      <alignment horizontal="right" vertical="center"/>
    </xf>
    <xf numFmtId="3" fontId="33" fillId="10" borderId="6" xfId="7" applyNumberFormat="1" applyFont="1" applyFill="1" applyBorder="1" applyAlignment="1">
      <alignment horizontal="right" vertical="center"/>
    </xf>
    <xf numFmtId="3" fontId="6" fillId="10" borderId="5" xfId="6" applyNumberFormat="1" applyFont="1" applyFill="1" applyBorder="1"/>
    <xf numFmtId="0" fontId="41" fillId="0" borderId="4" xfId="3" applyFont="1" applyFill="1" applyBorder="1" applyAlignment="1">
      <alignment vertical="center"/>
    </xf>
    <xf numFmtId="43" fontId="7" fillId="6" borderId="6" xfId="5" applyFont="1" applyFill="1" applyBorder="1" applyAlignment="1">
      <alignment vertical="center"/>
    </xf>
    <xf numFmtId="43" fontId="7" fillId="16" borderId="6" xfId="5" applyFont="1" applyFill="1" applyBorder="1" applyAlignment="1">
      <alignment vertical="center"/>
    </xf>
    <xf numFmtId="3" fontId="37" fillId="0" borderId="6" xfId="3" applyNumberFormat="1" applyFont="1" applyFill="1" applyBorder="1" applyAlignment="1">
      <alignment vertical="center"/>
    </xf>
    <xf numFmtId="0" fontId="9" fillId="2" borderId="0" xfId="1" applyNumberFormat="1" applyFont="1" applyFill="1" applyAlignment="1">
      <alignment horizontal="left" vertical="center" wrapText="1"/>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xf numFmtId="0" fontId="9" fillId="2" borderId="0" xfId="1" applyNumberFormat="1" applyFont="1" applyFill="1" applyAlignment="1">
      <alignment horizontal="left" vertical="center" wrapText="1"/>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xf numFmtId="0" fontId="9" fillId="2" borderId="0" xfId="1" applyNumberFormat="1" applyFont="1" applyFill="1" applyAlignment="1">
      <alignment horizontal="left" vertical="center" wrapText="1"/>
    </xf>
    <xf numFmtId="0" fontId="9" fillId="2" borderId="0" xfId="1" applyNumberFormat="1" applyFont="1" applyFill="1" applyAlignment="1">
      <alignment horizontal="left" vertical="center"/>
    </xf>
    <xf numFmtId="0" fontId="24" fillId="3" borderId="0" xfId="2" applyNumberFormat="1" applyFont="1" applyFill="1" applyBorder="1" applyAlignment="1">
      <alignment horizontal="center"/>
    </xf>
    <xf numFmtId="17" fontId="24" fillId="3" borderId="0" xfId="2" quotePrefix="1" applyNumberFormat="1" applyFont="1" applyFill="1" applyBorder="1" applyAlignment="1">
      <alignment horizontal="center"/>
    </xf>
    <xf numFmtId="0" fontId="26" fillId="3" borderId="0" xfId="2" applyNumberFormat="1" applyFont="1" applyFill="1" applyBorder="1" applyAlignment="1">
      <alignment horizontal="center"/>
    </xf>
    <xf numFmtId="0" fontId="27" fillId="3" borderId="0" xfId="2" quotePrefix="1" applyNumberFormat="1" applyFont="1" applyFill="1" applyBorder="1" applyAlignment="1">
      <alignment horizontal="center"/>
    </xf>
    <xf numFmtId="0" fontId="9" fillId="2" borderId="0" xfId="1" applyNumberFormat="1" applyFont="1" applyFill="1" applyBorder="1" applyAlignment="1">
      <alignment horizontal="left" vertical="center" wrapText="1"/>
    </xf>
    <xf numFmtId="9" fontId="5" fillId="6" borderId="4" xfId="7" applyNumberFormat="1" applyFont="1" applyFill="1" applyBorder="1" applyAlignment="1">
      <alignment horizontal="center" vertical="center"/>
    </xf>
    <xf numFmtId="9" fontId="5" fillId="6" borderId="5" xfId="7" applyNumberFormat="1" applyFont="1" applyFill="1" applyBorder="1" applyAlignment="1">
      <alignment horizontal="center" vertical="center"/>
    </xf>
    <xf numFmtId="9" fontId="5" fillId="6" borderId="6" xfId="7" applyNumberFormat="1" applyFont="1" applyFill="1" applyBorder="1" applyAlignment="1">
      <alignment horizontal="center" vertical="center"/>
    </xf>
    <xf numFmtId="0" fontId="20" fillId="6" borderId="4" xfId="2" applyFont="1" applyFill="1" applyBorder="1" applyAlignment="1">
      <alignment horizontal="center" vertical="center" textRotation="90" wrapText="1"/>
    </xf>
    <xf numFmtId="0" fontId="20" fillId="6" borderId="5" xfId="2" applyFont="1" applyFill="1" applyBorder="1" applyAlignment="1">
      <alignment horizontal="center" vertical="center" textRotation="90" wrapText="1"/>
    </xf>
    <xf numFmtId="0" fontId="20" fillId="6" borderId="6" xfId="2" applyFont="1" applyFill="1" applyBorder="1" applyAlignment="1">
      <alignment horizontal="center" vertical="center" textRotation="90" wrapText="1"/>
    </xf>
    <xf numFmtId="0" fontId="28" fillId="0" borderId="0" xfId="2" applyFont="1" applyFill="1" applyBorder="1" applyAlignment="1">
      <alignment horizontal="center" vertical="center"/>
    </xf>
    <xf numFmtId="0" fontId="24" fillId="0" borderId="0" xfId="2" applyFont="1" applyFill="1" applyBorder="1" applyAlignment="1">
      <alignment horizontal="center" vertical="center" wrapText="1"/>
    </xf>
    <xf numFmtId="0" fontId="26" fillId="0" borderId="0" xfId="2" quotePrefix="1" applyFont="1" applyFill="1" applyBorder="1" applyAlignment="1">
      <alignment horizontal="center" vertical="center"/>
    </xf>
    <xf numFmtId="0" fontId="27" fillId="0" borderId="0" xfId="2" quotePrefix="1" applyFont="1" applyFill="1" applyBorder="1" applyAlignment="1">
      <alignment horizontal="center" vertical="center"/>
    </xf>
    <xf numFmtId="0" fontId="31" fillId="9" borderId="9" xfId="3" applyFont="1" applyFill="1" applyBorder="1" applyAlignment="1">
      <alignment horizontal="center" vertical="center"/>
    </xf>
    <xf numFmtId="0" fontId="31" fillId="9" borderId="10" xfId="3" applyFont="1" applyFill="1" applyBorder="1" applyAlignment="1">
      <alignment horizontal="center" vertical="center"/>
    </xf>
    <xf numFmtId="0" fontId="31" fillId="9" borderId="11" xfId="3" applyFont="1" applyFill="1" applyBorder="1" applyAlignment="1">
      <alignment horizontal="center" vertical="center"/>
    </xf>
    <xf numFmtId="0" fontId="17" fillId="4" borderId="3" xfId="2" applyFont="1" applyFill="1" applyBorder="1" applyAlignment="1">
      <alignment horizontal="center" vertical="center" wrapText="1"/>
    </xf>
    <xf numFmtId="3" fontId="7" fillId="9" borderId="0" xfId="7" applyNumberFormat="1" applyFont="1" applyFill="1" applyBorder="1" applyAlignment="1">
      <alignment horizontal="center" vertical="center" textRotation="90"/>
    </xf>
    <xf numFmtId="0" fontId="7" fillId="8" borderId="7" xfId="3" applyFont="1" applyFill="1" applyBorder="1" applyAlignment="1">
      <alignment horizontal="left" vertical="center"/>
    </xf>
    <xf numFmtId="0" fontId="7" fillId="8" borderId="8" xfId="3" applyFont="1" applyFill="1" applyBorder="1" applyAlignment="1">
      <alignment horizontal="left" vertical="center"/>
    </xf>
    <xf numFmtId="0" fontId="2" fillId="3" borderId="7" xfId="2" applyFont="1" applyFill="1" applyBorder="1" applyAlignment="1">
      <alignment horizontal="left" indent="2"/>
    </xf>
    <xf numFmtId="0" fontId="2" fillId="3" borderId="8" xfId="2" applyFont="1" applyFill="1" applyBorder="1" applyAlignment="1">
      <alignment horizontal="left" indent="2"/>
    </xf>
    <xf numFmtId="0" fontId="7" fillId="8" borderId="7" xfId="3" applyFont="1" applyFill="1" applyBorder="1" applyAlignment="1">
      <alignment horizontal="left" vertical="center" wrapText="1"/>
    </xf>
    <xf numFmtId="0" fontId="7" fillId="8" borderId="8" xfId="3" applyFont="1" applyFill="1" applyBorder="1" applyAlignment="1">
      <alignment horizontal="left" vertical="center" wrapText="1"/>
    </xf>
    <xf numFmtId="0" fontId="7" fillId="5" borderId="0" xfId="2" applyFont="1" applyFill="1" applyBorder="1" applyAlignment="1">
      <alignment horizontal="center" vertical="center" textRotation="90"/>
    </xf>
    <xf numFmtId="0" fontId="17" fillId="6" borderId="4" xfId="2" applyFont="1" applyFill="1" applyBorder="1" applyAlignment="1">
      <alignment horizontal="center" vertical="center" textRotation="90" wrapText="1"/>
    </xf>
    <xf numFmtId="0" fontId="17" fillId="6" borderId="5" xfId="2" applyFont="1" applyFill="1" applyBorder="1" applyAlignment="1">
      <alignment horizontal="center" vertical="center" textRotation="90" wrapText="1"/>
    </xf>
    <xf numFmtId="0" fontId="17" fillId="6" borderId="6" xfId="2" applyFont="1" applyFill="1" applyBorder="1" applyAlignment="1">
      <alignment horizontal="center" vertical="center" textRotation="90" wrapText="1"/>
    </xf>
    <xf numFmtId="9" fontId="5" fillId="16" borderId="4" xfId="7" applyNumberFormat="1" applyFont="1" applyFill="1" applyBorder="1" applyAlignment="1">
      <alignment horizontal="center" vertical="center"/>
    </xf>
    <xf numFmtId="9" fontId="5" fillId="16" borderId="5" xfId="7" applyNumberFormat="1" applyFont="1" applyFill="1" applyBorder="1" applyAlignment="1">
      <alignment horizontal="center" vertical="center"/>
    </xf>
    <xf numFmtId="9" fontId="5" fillId="16" borderId="6" xfId="7" applyNumberFormat="1" applyFont="1" applyFill="1" applyBorder="1" applyAlignment="1">
      <alignment horizontal="center" vertical="center"/>
    </xf>
    <xf numFmtId="0" fontId="17" fillId="17" borderId="3" xfId="2" applyFont="1" applyFill="1" applyBorder="1" applyAlignment="1">
      <alignment horizontal="center" vertical="center" wrapText="1"/>
    </xf>
    <xf numFmtId="0" fontId="31" fillId="14" borderId="9" xfId="3" applyFont="1" applyFill="1" applyBorder="1" applyAlignment="1">
      <alignment horizontal="center" vertical="center"/>
    </xf>
    <xf numFmtId="0" fontId="31" fillId="14" borderId="10" xfId="3" applyFont="1" applyFill="1" applyBorder="1" applyAlignment="1">
      <alignment horizontal="center" vertical="center"/>
    </xf>
    <xf numFmtId="0" fontId="31" fillId="14" borderId="11" xfId="3" applyFont="1" applyFill="1" applyBorder="1" applyAlignment="1">
      <alignment horizontal="center" vertical="center"/>
    </xf>
    <xf numFmtId="0" fontId="7" fillId="15" borderId="0" xfId="2" applyFont="1" applyFill="1" applyBorder="1" applyAlignment="1">
      <alignment horizontal="center" vertical="center" textRotation="90"/>
    </xf>
    <xf numFmtId="0" fontId="17" fillId="16" borderId="4" xfId="2" applyFont="1" applyFill="1" applyBorder="1" applyAlignment="1">
      <alignment horizontal="center" vertical="center" textRotation="90" wrapText="1"/>
    </xf>
    <xf numFmtId="0" fontId="17" fillId="16" borderId="5" xfId="2" applyFont="1" applyFill="1" applyBorder="1" applyAlignment="1">
      <alignment horizontal="center" vertical="center" textRotation="90" wrapText="1"/>
    </xf>
    <xf numFmtId="0" fontId="17" fillId="16" borderId="6" xfId="2" applyFont="1" applyFill="1" applyBorder="1" applyAlignment="1">
      <alignment horizontal="center" vertical="center" textRotation="90" wrapText="1"/>
    </xf>
    <xf numFmtId="0" fontId="20" fillId="16" borderId="4" xfId="2" applyFont="1" applyFill="1" applyBorder="1" applyAlignment="1">
      <alignment horizontal="center" vertical="center" textRotation="90" wrapText="1"/>
    </xf>
    <xf numFmtId="0" fontId="20" fillId="16" borderId="5" xfId="2" applyFont="1" applyFill="1" applyBorder="1" applyAlignment="1">
      <alignment horizontal="center" vertical="center" textRotation="90" wrapText="1"/>
    </xf>
    <xf numFmtId="0" fontId="20" fillId="16" borderId="6" xfId="2" applyFont="1" applyFill="1" applyBorder="1" applyAlignment="1">
      <alignment horizontal="center" vertical="center" textRotation="90" wrapText="1"/>
    </xf>
    <xf numFmtId="0" fontId="31" fillId="11" borderId="9" xfId="3" applyFont="1" applyFill="1" applyBorder="1" applyAlignment="1">
      <alignment horizontal="center" vertical="center"/>
    </xf>
    <xf numFmtId="0" fontId="31" fillId="11" borderId="10" xfId="3" applyFont="1" applyFill="1" applyBorder="1" applyAlignment="1">
      <alignment horizontal="center" vertical="center"/>
    </xf>
    <xf numFmtId="0" fontId="31" fillId="11" borderId="11" xfId="3" applyFont="1" applyFill="1" applyBorder="1" applyAlignment="1">
      <alignment horizontal="center" vertical="center"/>
    </xf>
    <xf numFmtId="0" fontId="5" fillId="11" borderId="3" xfId="3" applyFont="1" applyFill="1" applyBorder="1" applyAlignment="1">
      <alignment horizontal="center" vertical="center" wrapText="1"/>
    </xf>
    <xf numFmtId="0" fontId="5" fillId="12" borderId="3" xfId="3" applyFont="1" applyFill="1" applyBorder="1" applyAlignment="1">
      <alignment horizontal="center" vertical="center" wrapText="1"/>
    </xf>
    <xf numFmtId="0" fontId="7" fillId="11" borderId="0" xfId="2" applyFont="1" applyFill="1" applyBorder="1" applyAlignment="1">
      <alignment horizontal="center" vertical="center" textRotation="90"/>
    </xf>
    <xf numFmtId="0" fontId="17" fillId="13" borderId="4" xfId="2" applyFont="1" applyFill="1" applyBorder="1" applyAlignment="1">
      <alignment horizontal="center" vertical="center" textRotation="90" wrapText="1"/>
    </xf>
    <xf numFmtId="0" fontId="17" fillId="13" borderId="5" xfId="2" applyFont="1" applyFill="1" applyBorder="1" applyAlignment="1">
      <alignment horizontal="center" vertical="center" textRotation="90" wrapText="1"/>
    </xf>
    <xf numFmtId="0" fontId="17" fillId="13" borderId="6" xfId="2" applyFont="1" applyFill="1" applyBorder="1" applyAlignment="1">
      <alignment horizontal="center" vertical="center" textRotation="90" wrapText="1"/>
    </xf>
    <xf numFmtId="0" fontId="20" fillId="13" borderId="4" xfId="2" applyFont="1" applyFill="1" applyBorder="1" applyAlignment="1">
      <alignment horizontal="center" vertical="center" textRotation="90" wrapText="1"/>
    </xf>
    <xf numFmtId="0" fontId="20" fillId="13" borderId="5" xfId="2" applyFont="1" applyFill="1" applyBorder="1" applyAlignment="1">
      <alignment horizontal="center" vertical="center" textRotation="90" wrapText="1"/>
    </xf>
    <xf numFmtId="0" fontId="20" fillId="13" borderId="6" xfId="2" applyFont="1" applyFill="1" applyBorder="1" applyAlignment="1">
      <alignment horizontal="center" vertical="center" textRotation="90" wrapText="1"/>
    </xf>
    <xf numFmtId="44" fontId="9" fillId="0" borderId="0" xfId="1" applyFont="1" applyAlignment="1">
      <alignment horizontal="left" vertical="center" wrapText="1"/>
    </xf>
    <xf numFmtId="0" fontId="9" fillId="0" borderId="0" xfId="1" applyNumberFormat="1" applyFont="1" applyAlignment="1">
      <alignment horizontal="left" vertical="center" wrapText="1"/>
    </xf>
    <xf numFmtId="0" fontId="9" fillId="2" borderId="0" xfId="1" applyNumberFormat="1" applyFont="1" applyFill="1" applyAlignment="1">
      <alignment horizontal="left" vertical="center" wrapText="1"/>
    </xf>
    <xf numFmtId="0" fontId="9" fillId="2" borderId="0" xfId="1" applyNumberFormat="1" applyFont="1" applyFill="1" applyAlignment="1">
      <alignment horizontal="left" wrapText="1"/>
    </xf>
    <xf numFmtId="44" fontId="9" fillId="0" borderId="0" xfId="1" applyFont="1" applyAlignment="1">
      <alignment horizontal="left" vertical="top" wrapText="1"/>
    </xf>
    <xf numFmtId="3" fontId="7" fillId="14" borderId="0" xfId="7" applyNumberFormat="1" applyFont="1" applyFill="1" applyBorder="1" applyAlignment="1">
      <alignment horizontal="center" vertical="center" textRotation="90"/>
    </xf>
    <xf numFmtId="0" fontId="7" fillId="14" borderId="7" xfId="3" applyFont="1" applyFill="1" applyBorder="1" applyAlignment="1">
      <alignment horizontal="left" vertical="center"/>
    </xf>
    <xf numFmtId="0" fontId="7" fillId="14" borderId="8" xfId="3" applyFont="1" applyFill="1" applyBorder="1" applyAlignment="1">
      <alignment horizontal="left" vertical="center"/>
    </xf>
    <xf numFmtId="0" fontId="37" fillId="3" borderId="7" xfId="2" applyFont="1" applyFill="1" applyBorder="1" applyAlignment="1">
      <alignment horizontal="left" indent="2"/>
    </xf>
    <xf numFmtId="0" fontId="37" fillId="3" borderId="8" xfId="2" applyFont="1" applyFill="1" applyBorder="1" applyAlignment="1">
      <alignment horizontal="left" indent="2"/>
    </xf>
    <xf numFmtId="0" fontId="7" fillId="14" borderId="7" xfId="3" applyFont="1" applyFill="1" applyBorder="1" applyAlignment="1">
      <alignment horizontal="left" vertical="center" wrapText="1"/>
    </xf>
    <xf numFmtId="0" fontId="7" fillId="14" borderId="8" xfId="3" applyFont="1" applyFill="1" applyBorder="1" applyAlignment="1">
      <alignment horizontal="left" vertical="center" wrapText="1"/>
    </xf>
    <xf numFmtId="0" fontId="9" fillId="2" borderId="0" xfId="1" applyNumberFormat="1" applyFont="1" applyFill="1" applyAlignment="1">
      <alignment horizontal="left" vertical="center"/>
    </xf>
    <xf numFmtId="0" fontId="24" fillId="3" borderId="0" xfId="2" applyNumberFormat="1" applyFont="1" applyFill="1" applyBorder="1" applyAlignment="1">
      <alignment horizontal="center"/>
    </xf>
    <xf numFmtId="17" fontId="24" fillId="3" borderId="0" xfId="2" quotePrefix="1" applyNumberFormat="1" applyFont="1" applyFill="1" applyBorder="1" applyAlignment="1">
      <alignment horizontal="center"/>
    </xf>
    <xf numFmtId="0" fontId="26" fillId="3" borderId="0" xfId="2" applyNumberFormat="1" applyFont="1" applyFill="1" applyBorder="1" applyAlignment="1">
      <alignment horizontal="center"/>
    </xf>
    <xf numFmtId="0" fontId="27" fillId="3" borderId="0" xfId="2" quotePrefix="1" applyNumberFormat="1" applyFont="1" applyFill="1" applyBorder="1" applyAlignment="1">
      <alignment horizontal="center"/>
    </xf>
    <xf numFmtId="0" fontId="9" fillId="2" borderId="0" xfId="1" applyNumberFormat="1" applyFont="1" applyFill="1" applyBorder="1" applyAlignment="1">
      <alignment horizontal="left" vertical="center" wrapText="1"/>
    </xf>
  </cellXfs>
  <cellStyles count="16">
    <cellStyle name="Millares 2" xfId="10"/>
    <cellStyle name="Millares 2 3" xfId="6"/>
    <cellStyle name="Millares 2 52" xfId="9"/>
    <cellStyle name="Millares 2 53" xfId="12"/>
    <cellStyle name="Millares 3" xfId="8"/>
    <cellStyle name="Millares 8" xfId="4"/>
    <cellStyle name="Millares_2005_01 2" xfId="5"/>
    <cellStyle name="Moneda" xfId="1" builtinId="4"/>
    <cellStyle name="Moneda 2" xfId="11"/>
    <cellStyle name="Normal" xfId="0" builtinId="0"/>
    <cellStyle name="Normal 2 2" xfId="2"/>
    <cellStyle name="Normal 2 2 2 2" xfId="13"/>
    <cellStyle name="Normal 5" xfId="14"/>
    <cellStyle name="Normal 5 2" xfId="15"/>
    <cellStyle name="Normal_Libro1" xfId="3"/>
    <cellStyle name="Porcentual 2" xfId="7"/>
  </cellStyles>
  <dxfs count="0"/>
  <tableStyles count="0" defaultTableStyle="TableStyleMedium2" defaultPivotStyle="PivotStyleLight16"/>
  <colors>
    <mruColors>
      <color rgb="FFF5F7FA"/>
      <color rgb="FF3BAFDA"/>
      <color rgb="FF0D3A80"/>
      <color rgb="FFEFF7FB"/>
      <color rgb="FFDAEDF6"/>
      <color rgb="FF4FC1EA"/>
      <color rgb="FFFECE56"/>
      <color rgb="FFF6BB41"/>
      <color rgb="FF5FBCA5"/>
      <color rgb="FF42B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view="pageBreakPreview" topLeftCell="A93" zoomScale="90" zoomScaleNormal="80" zoomScaleSheetLayoutView="90" workbookViewId="0">
      <selection activeCell="A123" sqref="A123:I123"/>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0" t="s">
        <v>85</v>
      </c>
      <c r="B1" s="160"/>
      <c r="C1" s="160"/>
      <c r="D1" s="160"/>
      <c r="E1" s="160"/>
      <c r="F1" s="160"/>
      <c r="G1" s="160"/>
      <c r="H1" s="160"/>
      <c r="I1" s="160"/>
    </row>
    <row r="2" spans="1:10" ht="18" x14ac:dyDescent="0.2">
      <c r="A2" s="161" t="s">
        <v>86</v>
      </c>
      <c r="B2" s="161"/>
      <c r="C2" s="161"/>
      <c r="D2" s="161"/>
      <c r="E2" s="161"/>
      <c r="F2" s="161"/>
      <c r="G2" s="161"/>
      <c r="H2" s="161"/>
      <c r="I2" s="161"/>
    </row>
    <row r="3" spans="1:10" ht="20.25" customHeight="1" x14ac:dyDescent="0.2">
      <c r="A3" s="162" t="s">
        <v>95</v>
      </c>
      <c r="B3" s="162"/>
      <c r="C3" s="162"/>
      <c r="D3" s="162"/>
      <c r="E3" s="162"/>
      <c r="F3" s="162"/>
      <c r="G3" s="162"/>
      <c r="H3" s="162"/>
      <c r="I3" s="162"/>
    </row>
    <row r="4" spans="1:10" ht="17.25" customHeight="1" x14ac:dyDescent="0.2">
      <c r="A4" s="163" t="s">
        <v>41</v>
      </c>
      <c r="B4" s="163"/>
      <c r="C4" s="163"/>
      <c r="D4" s="163"/>
      <c r="E4" s="163"/>
      <c r="F4" s="163"/>
      <c r="G4" s="163"/>
      <c r="H4" s="163"/>
      <c r="I4" s="163"/>
    </row>
    <row r="5" spans="1:10" ht="15.75" x14ac:dyDescent="0.25">
      <c r="A5" s="86"/>
      <c r="B5" s="86"/>
      <c r="C5" s="86"/>
      <c r="D5" s="86"/>
      <c r="E5" s="86"/>
      <c r="F5" s="86"/>
      <c r="G5" s="86"/>
      <c r="H5" s="86"/>
      <c r="I5" s="86"/>
    </row>
    <row r="6" spans="1:10" customFormat="1" ht="31.5" customHeight="1" x14ac:dyDescent="0.25">
      <c r="A6" s="164" t="s">
        <v>71</v>
      </c>
      <c r="B6" s="165"/>
      <c r="C6" s="165"/>
      <c r="D6" s="165"/>
      <c r="E6" s="165"/>
      <c r="F6" s="165"/>
      <c r="G6" s="165"/>
      <c r="H6" s="165"/>
      <c r="I6" s="166"/>
    </row>
    <row r="7" spans="1:10" ht="15.75" x14ac:dyDescent="0.25">
      <c r="C7" s="5"/>
      <c r="D7" s="6"/>
      <c r="F7" s="3"/>
      <c r="G7" s="6"/>
      <c r="H7" s="7"/>
    </row>
    <row r="8" spans="1:10" s="8" customFormat="1" ht="60" customHeight="1" x14ac:dyDescent="0.25">
      <c r="C8" s="62"/>
      <c r="D8" s="63" t="s">
        <v>96</v>
      </c>
      <c r="E8" s="9"/>
      <c r="F8" s="63" t="s">
        <v>97</v>
      </c>
      <c r="G8" s="63" t="s">
        <v>98</v>
      </c>
      <c r="H8" s="9"/>
      <c r="I8" s="63" t="s">
        <v>99</v>
      </c>
      <c r="J8" s="10"/>
    </row>
    <row r="9" spans="1:10" s="11" customFormat="1" ht="4.5" customHeight="1" x14ac:dyDescent="0.2">
      <c r="C9" s="12"/>
      <c r="D9" s="52"/>
      <c r="E9" s="14"/>
      <c r="F9" s="13"/>
      <c r="G9" s="13"/>
      <c r="H9" s="14"/>
      <c r="I9" s="15"/>
      <c r="J9" s="16"/>
    </row>
    <row r="10" spans="1:10" s="8" customFormat="1" ht="15.95" customHeight="1" x14ac:dyDescent="0.2">
      <c r="A10" s="175" t="s">
        <v>42</v>
      </c>
      <c r="B10" s="176" t="s">
        <v>43</v>
      </c>
      <c r="C10" s="87" t="s">
        <v>1</v>
      </c>
      <c r="D10" s="88">
        <v>413770.6034479615</v>
      </c>
      <c r="E10" s="89"/>
      <c r="F10" s="88">
        <v>398577.10176000156</v>
      </c>
      <c r="G10" s="90">
        <v>419122.11827000085</v>
      </c>
      <c r="H10" s="17"/>
      <c r="I10" s="154">
        <f>+G31/G40</f>
        <v>0.86644582408044957</v>
      </c>
      <c r="J10" s="16"/>
    </row>
    <row r="11" spans="1:10" ht="15.95" hidden="1" customHeight="1" outlineLevel="1" x14ac:dyDescent="0.25">
      <c r="A11" s="175"/>
      <c r="B11" s="177"/>
      <c r="C11" s="91" t="s">
        <v>72</v>
      </c>
      <c r="D11" s="92">
        <v>390883.52619689249</v>
      </c>
      <c r="E11" s="89"/>
      <c r="F11" s="92">
        <v>373543.29718000157</v>
      </c>
      <c r="G11" s="93">
        <v>393302.47036000085</v>
      </c>
      <c r="H11" s="18"/>
      <c r="I11" s="155"/>
      <c r="J11" s="16"/>
    </row>
    <row r="12" spans="1:10" ht="15.95" hidden="1" customHeight="1" outlineLevel="1" x14ac:dyDescent="0.25">
      <c r="A12" s="175"/>
      <c r="B12" s="177"/>
      <c r="C12" s="91" t="s">
        <v>35</v>
      </c>
      <c r="D12" s="92">
        <v>4376.6643959635494</v>
      </c>
      <c r="E12" s="89"/>
      <c r="F12" s="92">
        <v>4898.2515900000026</v>
      </c>
      <c r="G12" s="93">
        <v>6230.9181600000184</v>
      </c>
      <c r="H12" s="18"/>
      <c r="I12" s="155"/>
      <c r="J12" s="19"/>
    </row>
    <row r="13" spans="1:10" ht="15.95" hidden="1" customHeight="1" outlineLevel="1" x14ac:dyDescent="0.25">
      <c r="A13" s="175"/>
      <c r="B13" s="177"/>
      <c r="C13" s="91" t="s">
        <v>73</v>
      </c>
      <c r="D13" s="92">
        <v>18510.412855105489</v>
      </c>
      <c r="E13" s="89"/>
      <c r="F13" s="92">
        <v>20135.552989999996</v>
      </c>
      <c r="G13" s="93">
        <v>19588.729750000002</v>
      </c>
      <c r="H13" s="18"/>
      <c r="I13" s="155"/>
      <c r="J13" s="19"/>
    </row>
    <row r="14" spans="1:10" ht="15.95" hidden="1" customHeight="1" outlineLevel="1" x14ac:dyDescent="0.25">
      <c r="A14" s="175"/>
      <c r="B14" s="177"/>
      <c r="C14" s="94" t="s">
        <v>34</v>
      </c>
      <c r="D14" s="92">
        <v>4916.483539044857</v>
      </c>
      <c r="E14" s="89"/>
      <c r="F14" s="92">
        <v>5620.6214700000019</v>
      </c>
      <c r="G14" s="93">
        <v>6074.2119100000027</v>
      </c>
      <c r="H14" s="18"/>
      <c r="I14" s="155"/>
      <c r="J14" s="19"/>
    </row>
    <row r="15" spans="1:10" ht="15.95" hidden="1" customHeight="1" outlineLevel="1" x14ac:dyDescent="0.25">
      <c r="A15" s="175"/>
      <c r="B15" s="177"/>
      <c r="C15" s="94" t="s">
        <v>33</v>
      </c>
      <c r="D15" s="92">
        <v>11643.251367906421</v>
      </c>
      <c r="E15" s="89"/>
      <c r="F15" s="92">
        <v>13125.008109999995</v>
      </c>
      <c r="G15" s="93">
        <v>11243.286699999999</v>
      </c>
      <c r="H15" s="18"/>
      <c r="I15" s="155"/>
      <c r="J15" s="19"/>
    </row>
    <row r="16" spans="1:10" ht="15.95" hidden="1" customHeight="1" outlineLevel="1" x14ac:dyDescent="0.25">
      <c r="A16" s="175"/>
      <c r="B16" s="177"/>
      <c r="C16" s="94" t="s">
        <v>32</v>
      </c>
      <c r="D16" s="92">
        <v>1950.677948154211</v>
      </c>
      <c r="E16" s="89"/>
      <c r="F16" s="92">
        <v>1389.9234100000001</v>
      </c>
      <c r="G16" s="93">
        <v>2271.2311400000003</v>
      </c>
      <c r="H16" s="18"/>
      <c r="I16" s="155"/>
      <c r="J16" s="19"/>
    </row>
    <row r="17" spans="1:11" ht="15.95" customHeight="1" collapsed="1" x14ac:dyDescent="0.25">
      <c r="A17" s="175"/>
      <c r="B17" s="177"/>
      <c r="C17" s="95" t="s">
        <v>69</v>
      </c>
      <c r="D17" s="92">
        <v>500288.27297716768</v>
      </c>
      <c r="E17" s="89"/>
      <c r="F17" s="92">
        <v>523828.59938000405</v>
      </c>
      <c r="G17" s="93">
        <v>575082.9160300059</v>
      </c>
      <c r="H17" s="17"/>
      <c r="I17" s="155"/>
      <c r="J17" s="20"/>
    </row>
    <row r="18" spans="1:11" ht="15.95" customHeight="1" x14ac:dyDescent="0.25">
      <c r="A18" s="175"/>
      <c r="B18" s="177"/>
      <c r="C18" s="95" t="s">
        <v>70</v>
      </c>
      <c r="D18" s="92">
        <v>75298.85944878454</v>
      </c>
      <c r="E18" s="89"/>
      <c r="F18" s="92">
        <v>67403.658620000002</v>
      </c>
      <c r="G18" s="93">
        <v>66037.697479999988</v>
      </c>
      <c r="H18" s="17"/>
      <c r="I18" s="155"/>
      <c r="J18" s="16"/>
    </row>
    <row r="19" spans="1:11" ht="15.95" customHeight="1" x14ac:dyDescent="0.25">
      <c r="A19" s="175"/>
      <c r="B19" s="177"/>
      <c r="C19" s="96" t="s">
        <v>39</v>
      </c>
      <c r="D19" s="92">
        <v>691.68129141855241</v>
      </c>
      <c r="E19" s="89"/>
      <c r="F19" s="92">
        <v>7385.3509019999628</v>
      </c>
      <c r="G19" s="93">
        <v>804.95059399999843</v>
      </c>
      <c r="H19" s="17"/>
      <c r="I19" s="155"/>
      <c r="J19" s="16"/>
    </row>
    <row r="20" spans="1:11" s="8" customFormat="1" ht="15.95" customHeight="1" x14ac:dyDescent="0.25">
      <c r="A20" s="175"/>
      <c r="B20" s="177"/>
      <c r="C20" s="96" t="s">
        <v>40</v>
      </c>
      <c r="D20" s="92">
        <v>3238.3244870532976</v>
      </c>
      <c r="E20" s="89"/>
      <c r="F20" s="92">
        <v>3139.9933899999996</v>
      </c>
      <c r="G20" s="93">
        <v>3268.8551299999995</v>
      </c>
      <c r="H20" s="21"/>
      <c r="I20" s="155"/>
      <c r="J20" s="16"/>
      <c r="K20" s="22"/>
    </row>
    <row r="21" spans="1:11" ht="15.95" customHeight="1" x14ac:dyDescent="0.25">
      <c r="A21" s="175"/>
      <c r="B21" s="177"/>
      <c r="C21" s="96" t="s">
        <v>24</v>
      </c>
      <c r="D21" s="92">
        <v>16361.992567445755</v>
      </c>
      <c r="E21" s="89"/>
      <c r="F21" s="92">
        <v>15839.36210000031</v>
      </c>
      <c r="G21" s="93">
        <v>16963.215669999703</v>
      </c>
      <c r="H21" s="17"/>
      <c r="I21" s="155"/>
      <c r="J21" s="16"/>
      <c r="K21" s="23"/>
    </row>
    <row r="22" spans="1:11" ht="15.95" customHeight="1" x14ac:dyDescent="0.25">
      <c r="A22" s="175"/>
      <c r="B22" s="177"/>
      <c r="C22" s="96" t="s">
        <v>25</v>
      </c>
      <c r="D22" s="92">
        <v>110001.34577786541</v>
      </c>
      <c r="E22" s="89"/>
      <c r="F22" s="92">
        <v>106911.61207999999</v>
      </c>
      <c r="G22" s="93">
        <v>118291.31129000003</v>
      </c>
      <c r="H22" s="17"/>
      <c r="I22" s="155"/>
      <c r="J22" s="16"/>
      <c r="K22" s="24"/>
    </row>
    <row r="23" spans="1:11" ht="15.95" customHeight="1" x14ac:dyDescent="0.25">
      <c r="A23" s="175"/>
      <c r="B23" s="177"/>
      <c r="C23" s="96" t="s">
        <v>37</v>
      </c>
      <c r="D23" s="92">
        <v>2153.9393959372046</v>
      </c>
      <c r="E23" s="89"/>
      <c r="F23" s="92">
        <v>2306.1936800000003</v>
      </c>
      <c r="G23" s="93">
        <v>2125.0935899999999</v>
      </c>
      <c r="H23" s="17"/>
      <c r="I23" s="155"/>
      <c r="J23" s="25"/>
      <c r="K23" s="23"/>
    </row>
    <row r="24" spans="1:11" ht="15.95" customHeight="1" x14ac:dyDescent="0.25">
      <c r="A24" s="175"/>
      <c r="B24" s="177"/>
      <c r="C24" s="96" t="s">
        <v>26</v>
      </c>
      <c r="D24" s="92">
        <v>2764.6547819442749</v>
      </c>
      <c r="E24" s="89"/>
      <c r="F24" s="92">
        <v>2615.9027299999366</v>
      </c>
      <c r="G24" s="93">
        <v>3202.4262200000285</v>
      </c>
      <c r="H24" s="17"/>
      <c r="I24" s="155"/>
      <c r="J24" s="25"/>
    </row>
    <row r="25" spans="1:11" ht="15.95" customHeight="1" x14ac:dyDescent="0.25">
      <c r="A25" s="175"/>
      <c r="B25" s="177"/>
      <c r="C25" s="96" t="s">
        <v>27</v>
      </c>
      <c r="D25" s="92">
        <v>272.23176991748812</v>
      </c>
      <c r="E25" s="89"/>
      <c r="F25" s="92">
        <v>15423.37772</v>
      </c>
      <c r="G25" s="93">
        <v>529.52125000000001</v>
      </c>
      <c r="H25" s="17"/>
      <c r="I25" s="155"/>
      <c r="J25" s="16"/>
    </row>
    <row r="26" spans="1:11" ht="15.95" customHeight="1" x14ac:dyDescent="0.25">
      <c r="A26" s="175"/>
      <c r="B26" s="177"/>
      <c r="C26" s="96" t="s">
        <v>38</v>
      </c>
      <c r="D26" s="92">
        <v>9327.1898050898908</v>
      </c>
      <c r="E26" s="89"/>
      <c r="F26" s="92">
        <v>8824.3657300000013</v>
      </c>
      <c r="G26" s="93">
        <v>10135.89942</v>
      </c>
      <c r="H26" s="17"/>
      <c r="I26" s="155"/>
    </row>
    <row r="27" spans="1:11" ht="15.95" customHeight="1" x14ac:dyDescent="0.25">
      <c r="A27" s="175"/>
      <c r="B27" s="177"/>
      <c r="C27" s="96" t="s">
        <v>110</v>
      </c>
      <c r="D27" s="92">
        <v>0</v>
      </c>
      <c r="E27" s="89"/>
      <c r="F27" s="92">
        <v>0</v>
      </c>
      <c r="G27" s="93">
        <v>0</v>
      </c>
      <c r="H27" s="17"/>
      <c r="I27" s="155"/>
    </row>
    <row r="28" spans="1:11" ht="15.95" customHeight="1" x14ac:dyDescent="0.25">
      <c r="A28" s="175"/>
      <c r="B28" s="177"/>
      <c r="C28" s="96" t="s">
        <v>102</v>
      </c>
      <c r="D28" s="92">
        <v>2636.921002378866</v>
      </c>
      <c r="E28" s="89"/>
      <c r="F28" s="92">
        <v>2661.9601500003014</v>
      </c>
      <c r="G28" s="93">
        <v>6311.7615599999681</v>
      </c>
      <c r="H28" s="17"/>
      <c r="I28" s="155"/>
    </row>
    <row r="29" spans="1:11" ht="15.95" customHeight="1" x14ac:dyDescent="0.25">
      <c r="A29" s="175"/>
      <c r="B29" s="177"/>
      <c r="C29" s="96" t="s">
        <v>103</v>
      </c>
      <c r="D29" s="92">
        <v>4149.6887599062247</v>
      </c>
      <c r="E29" s="89"/>
      <c r="F29" s="92">
        <v>4229.5839200005694</v>
      </c>
      <c r="G29" s="93">
        <v>4742.1619300005377</v>
      </c>
      <c r="H29" s="17"/>
      <c r="I29" s="155"/>
    </row>
    <row r="30" spans="1:11" ht="15.95" customHeight="1" x14ac:dyDescent="0.25">
      <c r="A30" s="175"/>
      <c r="B30" s="177"/>
      <c r="C30" s="96" t="s">
        <v>28</v>
      </c>
      <c r="D30" s="92">
        <v>215.10422793965787</v>
      </c>
      <c r="E30" s="89"/>
      <c r="F30" s="92">
        <v>870.13658999999984</v>
      </c>
      <c r="G30" s="93">
        <v>2771.4081099999999</v>
      </c>
      <c r="H30" s="21"/>
      <c r="I30" s="155"/>
      <c r="J30" s="16"/>
    </row>
    <row r="31" spans="1:11" s="11" customFormat="1" ht="18" customHeight="1" x14ac:dyDescent="0.25">
      <c r="A31" s="175"/>
      <c r="B31" s="178"/>
      <c r="C31" s="68" t="s">
        <v>88</v>
      </c>
      <c r="D31" s="69">
        <f>+D10+SUM(D17:D30)</f>
        <v>1141170.8097408102</v>
      </c>
      <c r="E31"/>
      <c r="F31" s="69">
        <f>+F10+SUM(F17:F30)</f>
        <v>1160017.1987520067</v>
      </c>
      <c r="G31" s="69">
        <f>+G10+SUM(G17:G30)</f>
        <v>1229389.3365440071</v>
      </c>
      <c r="H31" s="21"/>
      <c r="I31" s="156"/>
      <c r="J31" s="26"/>
      <c r="K31" s="27"/>
    </row>
    <row r="32" spans="1:11" s="7" customFormat="1" ht="12.6" customHeight="1" x14ac:dyDescent="0.25">
      <c r="A32" s="175"/>
      <c r="B32" s="33"/>
      <c r="C32" s="53"/>
      <c r="D32" s="28"/>
      <c r="E32" s="28"/>
      <c r="F32" s="28"/>
      <c r="G32" s="28"/>
      <c r="H32" s="21"/>
      <c r="I32" s="54"/>
      <c r="J32" s="16"/>
    </row>
    <row r="33" spans="1:10" ht="15" x14ac:dyDescent="0.2">
      <c r="A33" s="175"/>
      <c r="B33" s="157" t="s">
        <v>45</v>
      </c>
      <c r="C33" s="57" t="s">
        <v>67</v>
      </c>
      <c r="D33" s="58">
        <v>181526.60034142918</v>
      </c>
      <c r="E33" s="21"/>
      <c r="F33" s="58">
        <v>171538.61261999889</v>
      </c>
      <c r="G33" s="90">
        <v>164099.6437899989</v>
      </c>
      <c r="H33" s="21"/>
      <c r="I33" s="154">
        <f>+G35/G40</f>
        <v>0.13355417591955038</v>
      </c>
    </row>
    <row r="34" spans="1:10" ht="15" x14ac:dyDescent="0.25">
      <c r="A34" s="175"/>
      <c r="B34" s="158"/>
      <c r="C34" s="59" t="s">
        <v>68</v>
      </c>
      <c r="D34" s="56">
        <v>21468.828207236216</v>
      </c>
      <c r="E34" s="21"/>
      <c r="F34" s="56">
        <v>20815.675649999968</v>
      </c>
      <c r="G34" s="93">
        <v>25398.735870000008</v>
      </c>
      <c r="H34" s="21"/>
      <c r="I34" s="155"/>
    </row>
    <row r="35" spans="1:10" s="11" customFormat="1" ht="15" x14ac:dyDescent="0.25">
      <c r="A35" s="175"/>
      <c r="B35" s="159"/>
      <c r="C35" s="138" t="s">
        <v>117</v>
      </c>
      <c r="D35" s="69">
        <f t="shared" ref="D35:F35" si="0">SUM(D33:D34)</f>
        <v>202995.4285486654</v>
      </c>
      <c r="E35" s="21"/>
      <c r="F35" s="69">
        <f t="shared" si="0"/>
        <v>192354.28826999885</v>
      </c>
      <c r="G35" s="69">
        <f>SUM(G33:G34)</f>
        <v>189498.3796599989</v>
      </c>
      <c r="H35" s="17"/>
      <c r="I35" s="156"/>
      <c r="J35" s="29"/>
    </row>
    <row r="36" spans="1:10" s="11" customFormat="1" ht="15.75" x14ac:dyDescent="0.25">
      <c r="A36" s="175"/>
      <c r="B36" s="33"/>
      <c r="C36" s="30"/>
      <c r="D36" s="122"/>
      <c r="E36" s="122"/>
      <c r="F36" s="122"/>
      <c r="G36" s="122"/>
      <c r="H36" s="17"/>
      <c r="I36" s="54"/>
      <c r="J36" s="29"/>
    </row>
    <row r="37" spans="1:10" s="11" customFormat="1" ht="15.75" customHeight="1" x14ac:dyDescent="0.25">
      <c r="A37" s="175"/>
      <c r="B37" s="167" t="s">
        <v>47</v>
      </c>
      <c r="C37" s="167"/>
      <c r="D37" s="70">
        <f>D40-D38</f>
        <v>562345.35282780475</v>
      </c>
      <c r="E37" s="21"/>
      <c r="F37" s="70">
        <f t="shared" ref="F37:G37" si="1">F40-F38</f>
        <v>565644.94736200257</v>
      </c>
      <c r="G37" s="70">
        <f t="shared" si="1"/>
        <v>584999.86790400115</v>
      </c>
      <c r="H37" s="17"/>
      <c r="I37" s="71">
        <f>+G37/$G$40</f>
        <v>0.41229468774954886</v>
      </c>
      <c r="J37" s="29"/>
    </row>
    <row r="38" spans="1:10" s="11" customFormat="1" ht="15.75" customHeight="1" x14ac:dyDescent="0.2">
      <c r="A38" s="175"/>
      <c r="B38" s="167" t="s">
        <v>48</v>
      </c>
      <c r="C38" s="167"/>
      <c r="D38" s="70">
        <f>+D17+D18+D20+D35</f>
        <v>781820.88546167093</v>
      </c>
      <c r="E38" s="21"/>
      <c r="F38" s="70">
        <f>+F17+F18+F20+F35</f>
        <v>786726.53966000292</v>
      </c>
      <c r="G38" s="70">
        <f>+G17+G18+G20+G35</f>
        <v>833887.84830000484</v>
      </c>
      <c r="H38" s="84"/>
      <c r="I38" s="71">
        <f>+G38/$G$40</f>
        <v>0.5877053122504512</v>
      </c>
      <c r="J38" s="29"/>
    </row>
    <row r="39" spans="1:10" s="7" customFormat="1" ht="15" x14ac:dyDescent="0.25">
      <c r="B39" s="33"/>
      <c r="C39" s="30"/>
      <c r="D39" s="34"/>
      <c r="E39" s="21"/>
      <c r="F39" s="32"/>
      <c r="G39" s="32"/>
      <c r="H39" s="17"/>
      <c r="I39" s="33"/>
      <c r="J39" s="19"/>
    </row>
    <row r="40" spans="1:10" s="7" customFormat="1" ht="24.75" customHeight="1" x14ac:dyDescent="0.25">
      <c r="A40" s="168" t="s">
        <v>49</v>
      </c>
      <c r="B40" s="169" t="s">
        <v>80</v>
      </c>
      <c r="C40" s="170"/>
      <c r="D40" s="64">
        <f t="shared" ref="D40" si="2">+D35+D31</f>
        <v>1344166.2382894757</v>
      </c>
      <c r="E40" s="55"/>
      <c r="F40" s="64">
        <f t="shared" ref="F40" si="3">+F31+F35</f>
        <v>1352371.4870220055</v>
      </c>
      <c r="G40" s="64">
        <f>+G31+G35</f>
        <v>1418887.716204006</v>
      </c>
      <c r="H40" s="17"/>
      <c r="I40" s="83"/>
      <c r="J40" s="19"/>
    </row>
    <row r="41" spans="1:10" s="7" customFormat="1" ht="14.25" customHeight="1" x14ac:dyDescent="0.2">
      <c r="A41" s="168"/>
      <c r="B41" s="171" t="s">
        <v>78</v>
      </c>
      <c r="C41" s="172"/>
      <c r="D41" s="60"/>
      <c r="E41" s="21"/>
      <c r="F41" s="60">
        <v>69640.298100000175</v>
      </c>
      <c r="G41" s="60">
        <v>75385.453679999933</v>
      </c>
      <c r="H41" s="17"/>
      <c r="I41" s="83"/>
      <c r="J41" s="19"/>
    </row>
    <row r="42" spans="1:10" s="7" customFormat="1" ht="14.25" customHeight="1" x14ac:dyDescent="0.2">
      <c r="A42" s="168"/>
      <c r="B42" s="171" t="s">
        <v>79</v>
      </c>
      <c r="C42" s="172"/>
      <c r="D42" s="60"/>
      <c r="E42" s="21"/>
      <c r="F42" s="60">
        <v>3512.7464999999997</v>
      </c>
      <c r="G42" s="60">
        <v>2414.1078400000001</v>
      </c>
      <c r="H42" s="17"/>
      <c r="I42" s="83"/>
      <c r="J42" s="19"/>
    </row>
    <row r="43" spans="1:10" s="7" customFormat="1" ht="25.5" customHeight="1" x14ac:dyDescent="0.2">
      <c r="A43" s="168"/>
      <c r="B43" s="169" t="s">
        <v>81</v>
      </c>
      <c r="C43" s="170"/>
      <c r="D43" s="64"/>
      <c r="E43" s="84"/>
      <c r="F43" s="66">
        <f t="shared" ref="F43" si="4">+F40-F41-F42</f>
        <v>1279218.4424220053</v>
      </c>
      <c r="G43" s="66">
        <f>+G40-G41-G42</f>
        <v>1341088.154684006</v>
      </c>
      <c r="H43" s="17"/>
      <c r="I43" s="83"/>
      <c r="J43" s="19"/>
    </row>
    <row r="44" spans="1:10" s="7" customFormat="1" ht="14.25" customHeight="1" x14ac:dyDescent="0.2">
      <c r="A44" s="168"/>
      <c r="B44" s="171" t="s">
        <v>82</v>
      </c>
      <c r="C44" s="172"/>
      <c r="D44" s="72"/>
      <c r="E44" s="84"/>
      <c r="F44" s="60">
        <v>20578.094770000058</v>
      </c>
      <c r="G44" s="60">
        <v>12842.768980000374</v>
      </c>
      <c r="H44" s="17"/>
      <c r="I44" s="83"/>
      <c r="J44" s="19"/>
    </row>
    <row r="45" spans="1:10" s="7" customFormat="1" ht="33" customHeight="1" x14ac:dyDescent="0.2">
      <c r="A45" s="168"/>
      <c r="B45" s="173" t="s">
        <v>92</v>
      </c>
      <c r="C45" s="174"/>
      <c r="D45" s="64"/>
      <c r="E45" s="84"/>
      <c r="F45" s="67">
        <f t="shared" ref="F45" si="5">+F43-F44</f>
        <v>1258640.3476520053</v>
      </c>
      <c r="G45" s="67">
        <f>+G43-G44</f>
        <v>1328245.3857040056</v>
      </c>
      <c r="H45" s="17"/>
      <c r="I45" s="83"/>
      <c r="J45" s="19"/>
    </row>
    <row r="46" spans="1:10" customFormat="1" ht="15" x14ac:dyDescent="0.25"/>
    <row r="47" spans="1:10" customFormat="1" ht="27.75" customHeight="1" x14ac:dyDescent="0.25">
      <c r="A47" s="193" t="s">
        <v>77</v>
      </c>
      <c r="B47" s="194"/>
      <c r="C47" s="194"/>
      <c r="D47" s="194"/>
      <c r="E47" s="194"/>
      <c r="F47" s="194"/>
      <c r="G47" s="194"/>
      <c r="H47" s="194"/>
      <c r="I47" s="195"/>
    </row>
    <row r="48" spans="1:10" customFormat="1" ht="8.25" customHeight="1" x14ac:dyDescent="0.25"/>
    <row r="49" spans="1:10" s="8" customFormat="1" ht="30" customHeight="1" x14ac:dyDescent="0.25">
      <c r="C49" s="62"/>
      <c r="D49"/>
      <c r="E49" s="97"/>
      <c r="F49" s="98" t="str">
        <f>+F8</f>
        <v>Recaudación
 2019</v>
      </c>
      <c r="G49" s="98" t="str">
        <f>+G8</f>
        <v>Recaudación 
2020</v>
      </c>
      <c r="H49" s="97"/>
      <c r="I49" s="55"/>
      <c r="J49" s="10"/>
    </row>
    <row r="50" spans="1:10" customFormat="1" ht="8.25" customHeight="1" x14ac:dyDescent="0.25"/>
    <row r="51" spans="1:10" s="11" customFormat="1" ht="19.5" customHeight="1" x14ac:dyDescent="0.25">
      <c r="A51" s="196" t="s">
        <v>76</v>
      </c>
      <c r="B51" s="196"/>
      <c r="C51" s="196"/>
      <c r="D51"/>
      <c r="E51"/>
      <c r="F51" s="109">
        <f>+F53</f>
        <v>0</v>
      </c>
      <c r="G51" s="109">
        <f t="shared" ref="G51" si="6">+G53</f>
        <v>0</v>
      </c>
      <c r="H51"/>
      <c r="I51"/>
      <c r="J51" s="16"/>
    </row>
    <row r="52" spans="1:10" customFormat="1" ht="6" customHeight="1" x14ac:dyDescent="0.25"/>
    <row r="53" spans="1:10" customFormat="1" ht="19.5" customHeight="1" x14ac:dyDescent="0.25">
      <c r="A53" s="197" t="s">
        <v>100</v>
      </c>
      <c r="B53" s="197"/>
      <c r="C53" s="197"/>
      <c r="F53" s="99">
        <f>+F76+F80</f>
        <v>0</v>
      </c>
      <c r="G53" s="99">
        <f>+G76+G80</f>
        <v>0</v>
      </c>
    </row>
    <row r="54" spans="1:10" customFormat="1" ht="6" hidden="1" customHeight="1" outlineLevel="1" x14ac:dyDescent="0.25"/>
    <row r="55" spans="1:10" s="8" customFormat="1" ht="15.95" hidden="1" customHeight="1" outlineLevel="1" x14ac:dyDescent="0.25">
      <c r="A55" s="198" t="s">
        <v>42</v>
      </c>
      <c r="B55" s="199" t="s">
        <v>43</v>
      </c>
      <c r="C55" s="87" t="s">
        <v>1</v>
      </c>
      <c r="D55"/>
      <c r="E55" s="100"/>
      <c r="F55" s="88"/>
      <c r="G55" s="90"/>
      <c r="H55"/>
      <c r="I55"/>
      <c r="J55" s="16"/>
    </row>
    <row r="56" spans="1:10" ht="15.95" hidden="1" customHeight="1" outlineLevel="2" x14ac:dyDescent="0.25">
      <c r="A56" s="198"/>
      <c r="B56" s="200"/>
      <c r="C56" s="91" t="s">
        <v>72</v>
      </c>
      <c r="D56"/>
      <c r="E56" s="100"/>
      <c r="F56" s="92"/>
      <c r="G56" s="93"/>
      <c r="H56"/>
      <c r="I56"/>
      <c r="J56" s="16"/>
    </row>
    <row r="57" spans="1:10" ht="15.95" hidden="1" customHeight="1" outlineLevel="2" x14ac:dyDescent="0.25">
      <c r="A57" s="198"/>
      <c r="B57" s="200"/>
      <c r="C57" s="91" t="s">
        <v>35</v>
      </c>
      <c r="D57"/>
      <c r="E57" s="100"/>
      <c r="F57" s="92"/>
      <c r="G57" s="93"/>
      <c r="H57"/>
      <c r="I57"/>
      <c r="J57" s="19"/>
    </row>
    <row r="58" spans="1:10" ht="15.95" hidden="1" customHeight="1" outlineLevel="2" x14ac:dyDescent="0.25">
      <c r="A58" s="198"/>
      <c r="B58" s="200"/>
      <c r="C58" s="91" t="s">
        <v>73</v>
      </c>
      <c r="D58"/>
      <c r="E58" s="100"/>
      <c r="F58" s="92"/>
      <c r="G58" s="93"/>
      <c r="H58"/>
      <c r="I58"/>
      <c r="J58" s="19"/>
    </row>
    <row r="59" spans="1:10" ht="15.95" hidden="1" customHeight="1" outlineLevel="2" x14ac:dyDescent="0.25">
      <c r="A59" s="198"/>
      <c r="B59" s="200"/>
      <c r="C59" s="94" t="s">
        <v>34</v>
      </c>
      <c r="D59"/>
      <c r="E59" s="100"/>
      <c r="F59" s="92"/>
      <c r="G59" s="93"/>
      <c r="H59"/>
      <c r="I59"/>
      <c r="J59" s="19"/>
    </row>
    <row r="60" spans="1:10" ht="15.95" hidden="1" customHeight="1" outlineLevel="2" x14ac:dyDescent="0.25">
      <c r="A60" s="198"/>
      <c r="B60" s="200"/>
      <c r="C60" s="94" t="s">
        <v>33</v>
      </c>
      <c r="D60"/>
      <c r="E60" s="100"/>
      <c r="F60" s="92"/>
      <c r="G60" s="93"/>
      <c r="H60"/>
      <c r="I60"/>
      <c r="J60" s="19"/>
    </row>
    <row r="61" spans="1:10" ht="15.95" hidden="1" customHeight="1" outlineLevel="2" x14ac:dyDescent="0.25">
      <c r="A61" s="198"/>
      <c r="B61" s="200"/>
      <c r="C61" s="94" t="s">
        <v>32</v>
      </c>
      <c r="D61"/>
      <c r="E61" s="100"/>
      <c r="F61" s="92"/>
      <c r="G61" s="93"/>
      <c r="H61"/>
      <c r="I61"/>
      <c r="J61" s="19"/>
    </row>
    <row r="62" spans="1:10" ht="15.95" hidden="1" customHeight="1" outlineLevel="1" x14ac:dyDescent="0.25">
      <c r="A62" s="198"/>
      <c r="B62" s="200"/>
      <c r="C62" s="95" t="s">
        <v>69</v>
      </c>
      <c r="D62"/>
      <c r="E62" s="100"/>
      <c r="F62" s="92"/>
      <c r="G62" s="93"/>
      <c r="H62"/>
      <c r="I62"/>
      <c r="J62" s="20"/>
    </row>
    <row r="63" spans="1:10" ht="15.95" hidden="1" customHeight="1" outlineLevel="1" x14ac:dyDescent="0.25">
      <c r="A63" s="198"/>
      <c r="B63" s="200"/>
      <c r="C63" s="95" t="s">
        <v>70</v>
      </c>
      <c r="D63"/>
      <c r="E63" s="100"/>
      <c r="F63" s="92"/>
      <c r="G63" s="93"/>
      <c r="H63"/>
      <c r="I63"/>
      <c r="J63" s="16"/>
    </row>
    <row r="64" spans="1:10" ht="15.95" hidden="1" customHeight="1" outlineLevel="1" x14ac:dyDescent="0.25">
      <c r="A64" s="198"/>
      <c r="B64" s="200"/>
      <c r="C64" s="96" t="s">
        <v>39</v>
      </c>
      <c r="D64"/>
      <c r="E64" s="100"/>
      <c r="F64" s="92"/>
      <c r="G64" s="93"/>
      <c r="H64"/>
      <c r="I64"/>
      <c r="J64" s="16"/>
    </row>
    <row r="65" spans="1:11" s="8" customFormat="1" ht="15.95" hidden="1" customHeight="1" outlineLevel="1" x14ac:dyDescent="0.25">
      <c r="A65" s="198"/>
      <c r="B65" s="200"/>
      <c r="C65" s="96" t="s">
        <v>40</v>
      </c>
      <c r="D65"/>
      <c r="E65" s="100"/>
      <c r="F65" s="92"/>
      <c r="G65" s="93"/>
      <c r="H65"/>
      <c r="I65"/>
      <c r="J65" s="16"/>
      <c r="K65" s="22"/>
    </row>
    <row r="66" spans="1:11" ht="15.95" hidden="1" customHeight="1" outlineLevel="1" x14ac:dyDescent="0.25">
      <c r="A66" s="198"/>
      <c r="B66" s="200"/>
      <c r="C66" s="96" t="s">
        <v>24</v>
      </c>
      <c r="D66"/>
      <c r="E66" s="100"/>
      <c r="F66" s="92"/>
      <c r="G66" s="93"/>
      <c r="H66"/>
      <c r="I66"/>
      <c r="J66" s="16"/>
      <c r="K66" s="23"/>
    </row>
    <row r="67" spans="1:11" ht="15.95" hidden="1" customHeight="1" outlineLevel="1" x14ac:dyDescent="0.25">
      <c r="A67" s="198"/>
      <c r="B67" s="200"/>
      <c r="C67" s="96" t="s">
        <v>25</v>
      </c>
      <c r="D67"/>
      <c r="E67" s="100"/>
      <c r="F67" s="92"/>
      <c r="G67" s="93"/>
      <c r="H67"/>
      <c r="I67"/>
      <c r="J67" s="16"/>
      <c r="K67" s="24"/>
    </row>
    <row r="68" spans="1:11" ht="15.95" hidden="1" customHeight="1" outlineLevel="1" x14ac:dyDescent="0.25">
      <c r="A68" s="198"/>
      <c r="B68" s="200"/>
      <c r="C68" s="96" t="s">
        <v>37</v>
      </c>
      <c r="D68"/>
      <c r="E68" s="100"/>
      <c r="F68" s="92"/>
      <c r="G68" s="93"/>
      <c r="H68"/>
      <c r="I68"/>
      <c r="J68" s="25"/>
      <c r="K68" s="23"/>
    </row>
    <row r="69" spans="1:11" ht="15.95" hidden="1" customHeight="1" outlineLevel="1" x14ac:dyDescent="0.25">
      <c r="A69" s="198"/>
      <c r="B69" s="200"/>
      <c r="C69" s="96" t="s">
        <v>26</v>
      </c>
      <c r="D69"/>
      <c r="E69" s="100"/>
      <c r="F69" s="92"/>
      <c r="G69" s="93"/>
      <c r="H69"/>
      <c r="I69"/>
      <c r="J69" s="25"/>
    </row>
    <row r="70" spans="1:11" ht="15.95" hidden="1" customHeight="1" outlineLevel="1" x14ac:dyDescent="0.25">
      <c r="A70" s="198"/>
      <c r="B70" s="200"/>
      <c r="C70" s="96" t="s">
        <v>27</v>
      </c>
      <c r="D70"/>
      <c r="E70" s="100"/>
      <c r="F70" s="92"/>
      <c r="G70" s="93"/>
      <c r="H70"/>
      <c r="I70"/>
      <c r="J70" s="16"/>
    </row>
    <row r="71" spans="1:11" ht="15.95" hidden="1" customHeight="1" outlineLevel="1" x14ac:dyDescent="0.25">
      <c r="A71" s="198"/>
      <c r="B71" s="200"/>
      <c r="C71" s="96" t="s">
        <v>38</v>
      </c>
      <c r="D71"/>
      <c r="E71" s="100"/>
      <c r="F71" s="92"/>
      <c r="G71" s="93"/>
      <c r="H71"/>
      <c r="I71"/>
    </row>
    <row r="72" spans="1:11" ht="15.95" hidden="1" customHeight="1" outlineLevel="1" x14ac:dyDescent="0.25">
      <c r="A72" s="198"/>
      <c r="B72" s="200"/>
      <c r="C72" s="96" t="s">
        <v>110</v>
      </c>
      <c r="D72"/>
      <c r="E72" s="100"/>
      <c r="F72" s="92"/>
      <c r="G72" s="93"/>
      <c r="H72"/>
      <c r="I72"/>
    </row>
    <row r="73" spans="1:11" ht="15.95" hidden="1" customHeight="1" outlineLevel="1" x14ac:dyDescent="0.25">
      <c r="A73" s="198"/>
      <c r="B73" s="200"/>
      <c r="C73" s="96" t="s">
        <v>102</v>
      </c>
      <c r="D73"/>
      <c r="E73" s="100"/>
      <c r="F73" s="92"/>
      <c r="G73" s="93"/>
      <c r="H73"/>
      <c r="I73"/>
    </row>
    <row r="74" spans="1:11" ht="15.95" hidden="1" customHeight="1" outlineLevel="1" x14ac:dyDescent="0.25">
      <c r="A74" s="198"/>
      <c r="B74" s="200"/>
      <c r="C74" s="96" t="s">
        <v>103</v>
      </c>
      <c r="D74"/>
      <c r="E74" s="100"/>
      <c r="F74" s="92"/>
      <c r="G74" s="93"/>
      <c r="H74"/>
      <c r="I74"/>
    </row>
    <row r="75" spans="1:11" ht="15.95" hidden="1" customHeight="1" outlineLevel="1" x14ac:dyDescent="0.25">
      <c r="A75" s="198"/>
      <c r="B75" s="200"/>
      <c r="C75" s="96" t="s">
        <v>28</v>
      </c>
      <c r="D75"/>
      <c r="E75" s="100"/>
      <c r="F75" s="92"/>
      <c r="G75" s="93"/>
      <c r="H75"/>
      <c r="I75"/>
      <c r="J75" s="16"/>
    </row>
    <row r="76" spans="1:11" s="11" customFormat="1" ht="18" hidden="1" customHeight="1" outlineLevel="1" x14ac:dyDescent="0.25">
      <c r="A76" s="198"/>
      <c r="B76" s="201"/>
      <c r="C76" s="101" t="s">
        <v>44</v>
      </c>
      <c r="D76"/>
      <c r="E76" s="83"/>
      <c r="F76" s="102">
        <f>+F55+F62+F63+SUM(F64:F75)</f>
        <v>0</v>
      </c>
      <c r="G76" s="102"/>
      <c r="H76"/>
      <c r="I76"/>
      <c r="J76" s="26"/>
      <c r="K76" s="27"/>
    </row>
    <row r="77" spans="1:11" s="7" customFormat="1" ht="10.5" hidden="1" customHeight="1" outlineLevel="1" x14ac:dyDescent="0.25">
      <c r="A77" s="198"/>
      <c r="B77" s="33"/>
      <c r="C77" s="53"/>
      <c r="D77"/>
      <c r="E77" s="28"/>
      <c r="F77" s="28"/>
      <c r="G77" s="28"/>
      <c r="H77"/>
      <c r="I77"/>
      <c r="J77" s="16"/>
    </row>
    <row r="78" spans="1:11" ht="18.75" hidden="1" customHeight="1" outlineLevel="1" x14ac:dyDescent="0.25">
      <c r="A78" s="198"/>
      <c r="B78" s="202" t="s">
        <v>45</v>
      </c>
      <c r="C78" s="103" t="s">
        <v>67</v>
      </c>
      <c r="D78"/>
      <c r="E78" s="104"/>
      <c r="F78" s="105"/>
      <c r="G78" s="106"/>
      <c r="H78"/>
      <c r="I78"/>
    </row>
    <row r="79" spans="1:11" ht="18.75" hidden="1" customHeight="1" outlineLevel="1" x14ac:dyDescent="0.25">
      <c r="A79" s="198"/>
      <c r="B79" s="203"/>
      <c r="C79" s="107" t="s">
        <v>68</v>
      </c>
      <c r="D79"/>
      <c r="E79" s="104"/>
      <c r="F79" s="92"/>
      <c r="G79" s="93"/>
      <c r="H79"/>
      <c r="I79"/>
    </row>
    <row r="80" spans="1:11" s="11" customFormat="1" ht="18.75" hidden="1" customHeight="1" outlineLevel="1" x14ac:dyDescent="0.25">
      <c r="A80" s="198"/>
      <c r="B80" s="204"/>
      <c r="C80" s="108" t="s">
        <v>46</v>
      </c>
      <c r="D80"/>
      <c r="E80" s="21"/>
      <c r="F80" s="102">
        <f>SUM(F78:F79)</f>
        <v>0</v>
      </c>
      <c r="G80" s="102"/>
      <c r="H80"/>
      <c r="I80"/>
      <c r="J80" s="29"/>
    </row>
    <row r="81" spans="1:11" customFormat="1" ht="18.75" customHeight="1" collapsed="1" x14ac:dyDescent="0.25"/>
    <row r="82" spans="1:11" ht="33" customHeight="1" x14ac:dyDescent="0.2">
      <c r="A82" s="183" t="s">
        <v>84</v>
      </c>
      <c r="B82" s="184"/>
      <c r="C82" s="184"/>
      <c r="D82" s="184"/>
      <c r="E82" s="184"/>
      <c r="F82" s="184"/>
      <c r="G82" s="184"/>
      <c r="H82" s="184"/>
      <c r="I82" s="185"/>
    </row>
    <row r="83" spans="1:11" ht="8.25" customHeight="1" x14ac:dyDescent="0.25">
      <c r="C83" s="5"/>
      <c r="D83"/>
      <c r="F83" s="3"/>
      <c r="G83" s="6"/>
      <c r="H83" s="7"/>
    </row>
    <row r="84" spans="1:11" s="8" customFormat="1" ht="39" customHeight="1" x14ac:dyDescent="0.25">
      <c r="C84" s="62"/>
      <c r="D84" s="110" t="str">
        <f>+D8</f>
        <v>Meta 
2020</v>
      </c>
      <c r="E84"/>
      <c r="F84" s="110" t="str">
        <f>+F8</f>
        <v>Recaudación
 2019</v>
      </c>
      <c r="G84" s="110" t="str">
        <f>+G8</f>
        <v>Recaudación 
2020</v>
      </c>
      <c r="H84"/>
      <c r="I84" s="110" t="s">
        <v>62</v>
      </c>
      <c r="J84" s="10"/>
    </row>
    <row r="85" spans="1:11" customFormat="1" ht="6" customHeight="1" x14ac:dyDescent="0.25"/>
    <row r="86" spans="1:11" s="8" customFormat="1" ht="15.95" customHeight="1" x14ac:dyDescent="0.2">
      <c r="A86" s="186" t="s">
        <v>42</v>
      </c>
      <c r="B86" s="187" t="s">
        <v>43</v>
      </c>
      <c r="C86" s="87" t="s">
        <v>1</v>
      </c>
      <c r="D86" s="88">
        <f t="shared" ref="D86:D102" si="7">+D10</f>
        <v>413770.6034479615</v>
      </c>
      <c r="E86" s="100"/>
      <c r="F86" s="88">
        <f t="shared" ref="F86:F102" si="8">+F10+F55</f>
        <v>398577.10176000156</v>
      </c>
      <c r="G86" s="90">
        <f t="shared" ref="G86:G102" si="9">+G10</f>
        <v>419122.11827000085</v>
      </c>
      <c r="H86" s="17"/>
      <c r="I86" s="179">
        <f>+G107/G116</f>
        <v>0.86644582408044957</v>
      </c>
      <c r="J86" s="16"/>
    </row>
    <row r="87" spans="1:11" ht="15.95" hidden="1" customHeight="1" outlineLevel="1" x14ac:dyDescent="0.25">
      <c r="A87" s="186"/>
      <c r="B87" s="188"/>
      <c r="C87" s="91" t="s">
        <v>72</v>
      </c>
      <c r="D87" s="92">
        <f t="shared" si="7"/>
        <v>390883.52619689249</v>
      </c>
      <c r="E87" s="100"/>
      <c r="F87" s="92">
        <f t="shared" si="8"/>
        <v>373543.29718000157</v>
      </c>
      <c r="G87" s="93">
        <f t="shared" si="9"/>
        <v>393302.47036000085</v>
      </c>
      <c r="H87" s="18"/>
      <c r="I87" s="180"/>
      <c r="J87" s="16"/>
    </row>
    <row r="88" spans="1:11" ht="15.95" hidden="1" customHeight="1" outlineLevel="1" x14ac:dyDescent="0.25">
      <c r="A88" s="186"/>
      <c r="B88" s="188"/>
      <c r="C88" s="91" t="s">
        <v>35</v>
      </c>
      <c r="D88" s="92">
        <f t="shared" si="7"/>
        <v>4376.6643959635494</v>
      </c>
      <c r="E88" s="100"/>
      <c r="F88" s="92">
        <f t="shared" si="8"/>
        <v>4898.2515900000026</v>
      </c>
      <c r="G88" s="93">
        <f t="shared" si="9"/>
        <v>6230.9181600000184</v>
      </c>
      <c r="H88" s="18"/>
      <c r="I88" s="180"/>
      <c r="J88" s="19"/>
    </row>
    <row r="89" spans="1:11" ht="15.95" hidden="1" customHeight="1" outlineLevel="1" x14ac:dyDescent="0.25">
      <c r="A89" s="186"/>
      <c r="B89" s="188"/>
      <c r="C89" s="91" t="s">
        <v>73</v>
      </c>
      <c r="D89" s="92">
        <f t="shared" si="7"/>
        <v>18510.412855105489</v>
      </c>
      <c r="E89" s="100"/>
      <c r="F89" s="92">
        <f t="shared" si="8"/>
        <v>20135.552989999996</v>
      </c>
      <c r="G89" s="93">
        <f t="shared" si="9"/>
        <v>19588.729750000002</v>
      </c>
      <c r="H89" s="18"/>
      <c r="I89" s="180"/>
      <c r="J89" s="19"/>
    </row>
    <row r="90" spans="1:11" ht="15.95" hidden="1" customHeight="1" outlineLevel="1" x14ac:dyDescent="0.25">
      <c r="A90" s="186"/>
      <c r="B90" s="188"/>
      <c r="C90" s="94" t="s">
        <v>34</v>
      </c>
      <c r="D90" s="92">
        <f t="shared" si="7"/>
        <v>4916.483539044857</v>
      </c>
      <c r="E90" s="100"/>
      <c r="F90" s="92">
        <f t="shared" si="8"/>
        <v>5620.6214700000019</v>
      </c>
      <c r="G90" s="93">
        <f t="shared" si="9"/>
        <v>6074.2119100000027</v>
      </c>
      <c r="H90" s="18"/>
      <c r="I90" s="180"/>
      <c r="J90" s="19"/>
    </row>
    <row r="91" spans="1:11" ht="15.95" hidden="1" customHeight="1" outlineLevel="1" x14ac:dyDescent="0.25">
      <c r="A91" s="186"/>
      <c r="B91" s="188"/>
      <c r="C91" s="94" t="s">
        <v>33</v>
      </c>
      <c r="D91" s="92">
        <f t="shared" si="7"/>
        <v>11643.251367906421</v>
      </c>
      <c r="E91" s="100"/>
      <c r="F91" s="92">
        <f t="shared" si="8"/>
        <v>13125.008109999995</v>
      </c>
      <c r="G91" s="93">
        <f t="shared" si="9"/>
        <v>11243.286699999999</v>
      </c>
      <c r="H91" s="18"/>
      <c r="I91" s="180"/>
      <c r="J91" s="19"/>
    </row>
    <row r="92" spans="1:11" ht="15.95" hidden="1" customHeight="1" outlineLevel="1" x14ac:dyDescent="0.25">
      <c r="A92" s="186"/>
      <c r="B92" s="188"/>
      <c r="C92" s="94" t="s">
        <v>32</v>
      </c>
      <c r="D92" s="92">
        <f t="shared" si="7"/>
        <v>1950.677948154211</v>
      </c>
      <c r="E92" s="100"/>
      <c r="F92" s="92">
        <f t="shared" si="8"/>
        <v>1389.9234100000001</v>
      </c>
      <c r="G92" s="93">
        <f t="shared" si="9"/>
        <v>2271.2311400000003</v>
      </c>
      <c r="H92" s="18"/>
      <c r="I92" s="180"/>
      <c r="J92" s="19"/>
    </row>
    <row r="93" spans="1:11" ht="15.95" customHeight="1" collapsed="1" x14ac:dyDescent="0.25">
      <c r="A93" s="186"/>
      <c r="B93" s="188"/>
      <c r="C93" s="95" t="s">
        <v>69</v>
      </c>
      <c r="D93" s="92">
        <f t="shared" si="7"/>
        <v>500288.27297716768</v>
      </c>
      <c r="E93" s="100"/>
      <c r="F93" s="92">
        <f t="shared" si="8"/>
        <v>523828.59938000405</v>
      </c>
      <c r="G93" s="93">
        <f t="shared" si="9"/>
        <v>575082.9160300059</v>
      </c>
      <c r="H93" s="17"/>
      <c r="I93" s="180"/>
      <c r="J93" s="20"/>
    </row>
    <row r="94" spans="1:11" ht="15.95" customHeight="1" x14ac:dyDescent="0.25">
      <c r="A94" s="186"/>
      <c r="B94" s="188"/>
      <c r="C94" s="95" t="s">
        <v>70</v>
      </c>
      <c r="D94" s="92">
        <f t="shared" si="7"/>
        <v>75298.85944878454</v>
      </c>
      <c r="E94" s="100"/>
      <c r="F94" s="92">
        <f t="shared" si="8"/>
        <v>67403.658620000002</v>
      </c>
      <c r="G94" s="93">
        <f t="shared" si="9"/>
        <v>66037.697479999988</v>
      </c>
      <c r="H94" s="17"/>
      <c r="I94" s="180"/>
      <c r="J94" s="16"/>
    </row>
    <row r="95" spans="1:11" ht="15.95" customHeight="1" x14ac:dyDescent="0.25">
      <c r="A95" s="186"/>
      <c r="B95" s="188"/>
      <c r="C95" s="96" t="s">
        <v>39</v>
      </c>
      <c r="D95" s="92">
        <f t="shared" si="7"/>
        <v>691.68129141855241</v>
      </c>
      <c r="E95" s="100"/>
      <c r="F95" s="92">
        <f t="shared" si="8"/>
        <v>7385.3509019999628</v>
      </c>
      <c r="G95" s="93">
        <f t="shared" si="9"/>
        <v>804.95059399999843</v>
      </c>
      <c r="H95" s="17"/>
      <c r="I95" s="180"/>
      <c r="J95" s="16"/>
    </row>
    <row r="96" spans="1:11" s="8" customFormat="1" ht="15.95" customHeight="1" x14ac:dyDescent="0.25">
      <c r="A96" s="186"/>
      <c r="B96" s="188"/>
      <c r="C96" s="96" t="s">
        <v>40</v>
      </c>
      <c r="D96" s="92">
        <f t="shared" si="7"/>
        <v>3238.3244870532976</v>
      </c>
      <c r="E96" s="100"/>
      <c r="F96" s="92">
        <f t="shared" si="8"/>
        <v>3139.9933899999996</v>
      </c>
      <c r="G96" s="93">
        <f t="shared" si="9"/>
        <v>3268.8551299999995</v>
      </c>
      <c r="H96" s="21"/>
      <c r="I96" s="180"/>
      <c r="J96" s="16"/>
      <c r="K96" s="22"/>
    </row>
    <row r="97" spans="1:11" ht="15.95" customHeight="1" x14ac:dyDescent="0.25">
      <c r="A97" s="186"/>
      <c r="B97" s="188"/>
      <c r="C97" s="96" t="s">
        <v>24</v>
      </c>
      <c r="D97" s="92">
        <f t="shared" si="7"/>
        <v>16361.992567445755</v>
      </c>
      <c r="E97" s="100"/>
      <c r="F97" s="92">
        <f t="shared" si="8"/>
        <v>15839.36210000031</v>
      </c>
      <c r="G97" s="93">
        <f t="shared" si="9"/>
        <v>16963.215669999703</v>
      </c>
      <c r="H97" s="17"/>
      <c r="I97" s="180"/>
      <c r="J97" s="16"/>
      <c r="K97" s="23"/>
    </row>
    <row r="98" spans="1:11" ht="15.95" customHeight="1" x14ac:dyDescent="0.25">
      <c r="A98" s="186"/>
      <c r="B98" s="188"/>
      <c r="C98" s="96" t="s">
        <v>25</v>
      </c>
      <c r="D98" s="92">
        <f t="shared" si="7"/>
        <v>110001.34577786541</v>
      </c>
      <c r="E98" s="100"/>
      <c r="F98" s="92">
        <f t="shared" si="8"/>
        <v>106911.61207999999</v>
      </c>
      <c r="G98" s="93">
        <f t="shared" si="9"/>
        <v>118291.31129000003</v>
      </c>
      <c r="H98" s="17"/>
      <c r="I98" s="180"/>
      <c r="J98" s="16"/>
      <c r="K98" s="24"/>
    </row>
    <row r="99" spans="1:11" ht="15.95" customHeight="1" x14ac:dyDescent="0.25">
      <c r="A99" s="186"/>
      <c r="B99" s="188"/>
      <c r="C99" s="96" t="s">
        <v>37</v>
      </c>
      <c r="D99" s="92">
        <f t="shared" si="7"/>
        <v>2153.9393959372046</v>
      </c>
      <c r="E99" s="100"/>
      <c r="F99" s="92">
        <f t="shared" si="8"/>
        <v>2306.1936800000003</v>
      </c>
      <c r="G99" s="93">
        <f t="shared" si="9"/>
        <v>2125.0935899999999</v>
      </c>
      <c r="H99" s="17"/>
      <c r="I99" s="180"/>
      <c r="J99" s="25"/>
      <c r="K99" s="23"/>
    </row>
    <row r="100" spans="1:11" ht="15.95" customHeight="1" x14ac:dyDescent="0.25">
      <c r="A100" s="186"/>
      <c r="B100" s="188"/>
      <c r="C100" s="96" t="s">
        <v>26</v>
      </c>
      <c r="D100" s="92">
        <f t="shared" si="7"/>
        <v>2764.6547819442749</v>
      </c>
      <c r="E100" s="100"/>
      <c r="F100" s="92">
        <f t="shared" si="8"/>
        <v>2615.9027299999366</v>
      </c>
      <c r="G100" s="93">
        <f t="shared" si="9"/>
        <v>3202.4262200000285</v>
      </c>
      <c r="H100" s="17"/>
      <c r="I100" s="180"/>
      <c r="J100" s="25"/>
    </row>
    <row r="101" spans="1:11" ht="15.95" customHeight="1" x14ac:dyDescent="0.25">
      <c r="A101" s="186"/>
      <c r="B101" s="188"/>
      <c r="C101" s="96" t="s">
        <v>27</v>
      </c>
      <c r="D101" s="92">
        <f t="shared" si="7"/>
        <v>272.23176991748812</v>
      </c>
      <c r="E101" s="100"/>
      <c r="F101" s="92">
        <f t="shared" si="8"/>
        <v>15423.37772</v>
      </c>
      <c r="G101" s="93">
        <f t="shared" si="9"/>
        <v>529.52125000000001</v>
      </c>
      <c r="H101" s="17"/>
      <c r="I101" s="180"/>
      <c r="J101" s="16"/>
    </row>
    <row r="102" spans="1:11" ht="15.95" customHeight="1" x14ac:dyDescent="0.25">
      <c r="A102" s="186"/>
      <c r="B102" s="188"/>
      <c r="C102" s="96" t="s">
        <v>38</v>
      </c>
      <c r="D102" s="92">
        <f t="shared" si="7"/>
        <v>9327.1898050898908</v>
      </c>
      <c r="E102" s="100"/>
      <c r="F102" s="92">
        <f t="shared" si="8"/>
        <v>8824.3657300000013</v>
      </c>
      <c r="G102" s="93">
        <f t="shared" si="9"/>
        <v>10135.89942</v>
      </c>
      <c r="H102" s="17"/>
      <c r="I102" s="180"/>
    </row>
    <row r="103" spans="1:11" ht="15.95" customHeight="1" x14ac:dyDescent="0.25">
      <c r="A103" s="186"/>
      <c r="B103" s="188"/>
      <c r="C103" s="96" t="s">
        <v>110</v>
      </c>
      <c r="D103" s="92"/>
      <c r="E103" s="100"/>
      <c r="F103" s="92"/>
      <c r="G103" s="93"/>
      <c r="H103" s="17"/>
      <c r="I103" s="180"/>
    </row>
    <row r="104" spans="1:11" ht="15.95" customHeight="1" x14ac:dyDescent="0.25">
      <c r="A104" s="186"/>
      <c r="B104" s="188"/>
      <c r="C104" s="96" t="s">
        <v>102</v>
      </c>
      <c r="D104" s="92">
        <f>+D28</f>
        <v>2636.921002378866</v>
      </c>
      <c r="E104" s="100"/>
      <c r="F104" s="92">
        <f>+F28+F73</f>
        <v>2661.9601500003014</v>
      </c>
      <c r="G104" s="93">
        <f>+G28</f>
        <v>6311.7615599999681</v>
      </c>
      <c r="H104" s="17"/>
      <c r="I104" s="180"/>
    </row>
    <row r="105" spans="1:11" ht="15.95" customHeight="1" x14ac:dyDescent="0.25">
      <c r="A105" s="186"/>
      <c r="B105" s="188"/>
      <c r="C105" s="96" t="s">
        <v>103</v>
      </c>
      <c r="D105" s="92">
        <f>+D29</f>
        <v>4149.6887599062247</v>
      </c>
      <c r="E105" s="100"/>
      <c r="F105" s="92">
        <f>+F29+F74</f>
        <v>4229.5839200005694</v>
      </c>
      <c r="G105" s="93">
        <f>+G29</f>
        <v>4742.1619300005377</v>
      </c>
      <c r="H105" s="17"/>
      <c r="I105" s="180"/>
    </row>
    <row r="106" spans="1:11" ht="15.95" customHeight="1" x14ac:dyDescent="0.25">
      <c r="A106" s="186"/>
      <c r="B106" s="188"/>
      <c r="C106" s="96" t="s">
        <v>28</v>
      </c>
      <c r="D106" s="92">
        <f>+D30</f>
        <v>215.10422793965787</v>
      </c>
      <c r="E106" s="100"/>
      <c r="F106" s="92">
        <f>+F30+F75</f>
        <v>870.13658999999984</v>
      </c>
      <c r="G106" s="93">
        <f>+G30</f>
        <v>2771.4081099999999</v>
      </c>
      <c r="H106" s="21"/>
      <c r="I106" s="180"/>
      <c r="J106" s="16"/>
    </row>
    <row r="107" spans="1:11" s="11" customFormat="1" ht="18" customHeight="1" x14ac:dyDescent="0.2">
      <c r="A107" s="186"/>
      <c r="B107" s="189"/>
      <c r="C107" s="111" t="s">
        <v>88</v>
      </c>
      <c r="D107" s="112">
        <f>+D86+D93+D94+SUM(D95:D106)</f>
        <v>1141170.8097408102</v>
      </c>
      <c r="E107" s="83"/>
      <c r="F107" s="112">
        <f>+F86+F93+F94+SUM(F95:F106)</f>
        <v>1160017.1987520065</v>
      </c>
      <c r="G107" s="112">
        <f>+G86+G93+G94+SUM(G95:G106)</f>
        <v>1229389.3365440071</v>
      </c>
      <c r="H107" s="21"/>
      <c r="I107" s="181"/>
      <c r="J107" s="26"/>
      <c r="K107" s="27"/>
    </row>
    <row r="108" spans="1:11" s="7" customFormat="1" ht="10.5" customHeight="1" x14ac:dyDescent="0.25">
      <c r="A108" s="186"/>
      <c r="B108" s="33"/>
      <c r="C108" s="53"/>
      <c r="D108" s="28"/>
      <c r="E108" s="28"/>
      <c r="F108" s="28"/>
      <c r="G108" s="28"/>
      <c r="H108" s="21"/>
      <c r="I108" s="54"/>
      <c r="J108" s="16"/>
    </row>
    <row r="109" spans="1:11" ht="18.75" customHeight="1" x14ac:dyDescent="0.25">
      <c r="A109" s="186"/>
      <c r="B109" s="190" t="s">
        <v>45</v>
      </c>
      <c r="C109" s="103" t="s">
        <v>67</v>
      </c>
      <c r="D109" s="105">
        <f>+D33</f>
        <v>181526.60034142918</v>
      </c>
      <c r="E109" s="104"/>
      <c r="F109" s="105">
        <f>+F33+F78</f>
        <v>171538.61261999889</v>
      </c>
      <c r="G109" s="106">
        <f>+G33</f>
        <v>164099.6437899989</v>
      </c>
      <c r="H109" s="21"/>
      <c r="I109" s="179">
        <f>+G111/G116</f>
        <v>0.13355417591955038</v>
      </c>
    </row>
    <row r="110" spans="1:11" ht="18.75" customHeight="1" x14ac:dyDescent="0.25">
      <c r="A110" s="186"/>
      <c r="B110" s="191"/>
      <c r="C110" s="107" t="s">
        <v>68</v>
      </c>
      <c r="D110" s="92">
        <f>+D34</f>
        <v>21468.828207236216</v>
      </c>
      <c r="E110" s="104"/>
      <c r="F110" s="92">
        <f>+F34+F79</f>
        <v>20815.675649999968</v>
      </c>
      <c r="G110" s="93">
        <f>+G34</f>
        <v>25398.735870000008</v>
      </c>
      <c r="H110" s="21"/>
      <c r="I110" s="180"/>
    </row>
    <row r="111" spans="1:11" s="11" customFormat="1" ht="18.75" customHeight="1" x14ac:dyDescent="0.25">
      <c r="A111" s="186"/>
      <c r="B111" s="192"/>
      <c r="C111" s="139" t="s">
        <v>117</v>
      </c>
      <c r="D111" s="112">
        <f>SUM(D109:D110)</f>
        <v>202995.4285486654</v>
      </c>
      <c r="E111" s="21"/>
      <c r="F111" s="112">
        <f>SUM(F109:F110)</f>
        <v>192354.28826999885</v>
      </c>
      <c r="G111" s="112">
        <f>SUM(G109:G110)</f>
        <v>189498.3796599989</v>
      </c>
      <c r="H111" s="17"/>
      <c r="I111" s="181"/>
      <c r="J111" s="29"/>
    </row>
    <row r="112" spans="1:11" s="11" customFormat="1" ht="15.75" x14ac:dyDescent="0.25">
      <c r="A112" s="186"/>
      <c r="B112" s="33"/>
      <c r="C112" s="30"/>
      <c r="D112" s="34"/>
      <c r="E112" s="21"/>
      <c r="F112" s="31"/>
      <c r="G112" s="34"/>
      <c r="H112" s="17"/>
      <c r="I112" s="54"/>
      <c r="J112" s="29"/>
    </row>
    <row r="113" spans="1:10" s="11" customFormat="1" ht="15.75" customHeight="1" x14ac:dyDescent="0.25">
      <c r="A113" s="186"/>
      <c r="B113" s="182" t="s">
        <v>47</v>
      </c>
      <c r="C113" s="182"/>
      <c r="D113" s="113">
        <f>D116-D114</f>
        <v>562345.35282780475</v>
      </c>
      <c r="E113" s="21"/>
      <c r="F113" s="113">
        <f t="shared" ref="F113:G113" si="10">F116-F114</f>
        <v>565644.94736200257</v>
      </c>
      <c r="G113" s="113">
        <f t="shared" si="10"/>
        <v>584999.86790400115</v>
      </c>
      <c r="H113" s="17"/>
      <c r="I113" s="114">
        <f>+G113/$G$40</f>
        <v>0.41229468774954886</v>
      </c>
      <c r="J113" s="29"/>
    </row>
    <row r="114" spans="1:10" s="11" customFormat="1" ht="15.75" customHeight="1" x14ac:dyDescent="0.2">
      <c r="A114" s="186"/>
      <c r="B114" s="182" t="s">
        <v>48</v>
      </c>
      <c r="C114" s="182"/>
      <c r="D114" s="113">
        <f>+D93+D94+D96+D111</f>
        <v>781820.88546167093</v>
      </c>
      <c r="E114" s="21"/>
      <c r="F114" s="113">
        <f>+F93+F94+F96+F111</f>
        <v>786726.53966000292</v>
      </c>
      <c r="G114" s="113">
        <f>+G93+G94+G96+G111</f>
        <v>833887.84830000484</v>
      </c>
      <c r="H114" s="84"/>
      <c r="I114" s="114">
        <f>+G114/$G$40</f>
        <v>0.5877053122504512</v>
      </c>
      <c r="J114" s="29"/>
    </row>
    <row r="115" spans="1:10" s="7" customFormat="1" ht="15" x14ac:dyDescent="0.25">
      <c r="B115" s="33"/>
      <c r="C115" s="30"/>
      <c r="D115" s="34"/>
      <c r="E115" s="21"/>
      <c r="F115" s="32"/>
      <c r="G115" s="32"/>
      <c r="H115" s="17"/>
      <c r="I115" s="33"/>
      <c r="J115" s="19"/>
    </row>
    <row r="116" spans="1:10" s="7" customFormat="1" ht="26.25" customHeight="1" x14ac:dyDescent="0.25">
      <c r="A116" s="210" t="s">
        <v>49</v>
      </c>
      <c r="B116" s="211" t="s">
        <v>80</v>
      </c>
      <c r="C116" s="212"/>
      <c r="D116" s="115">
        <f>+D107+D111</f>
        <v>1344166.2382894757</v>
      </c>
      <c r="E116" s="55"/>
      <c r="F116" s="115">
        <f>+F107+F111</f>
        <v>1352371.4870220055</v>
      </c>
      <c r="G116" s="115">
        <f>+G107+G111</f>
        <v>1418887.716204006</v>
      </c>
      <c r="H116" s="17"/>
      <c r="I116" s="83"/>
      <c r="J116" s="19"/>
    </row>
    <row r="117" spans="1:10" s="7" customFormat="1" ht="14.25" customHeight="1" x14ac:dyDescent="0.2">
      <c r="A117" s="210"/>
      <c r="B117" s="213" t="s">
        <v>78</v>
      </c>
      <c r="C117" s="214"/>
      <c r="D117" s="116"/>
      <c r="E117" s="104"/>
      <c r="F117" s="116">
        <f>+F41</f>
        <v>69640.298100000175</v>
      </c>
      <c r="G117" s="116">
        <f>+G41</f>
        <v>75385.453679999933</v>
      </c>
      <c r="H117" s="17"/>
      <c r="I117" s="83"/>
      <c r="J117" s="19"/>
    </row>
    <row r="118" spans="1:10" s="7" customFormat="1" ht="14.25" customHeight="1" x14ac:dyDescent="0.2">
      <c r="A118" s="210"/>
      <c r="B118" s="213" t="s">
        <v>79</v>
      </c>
      <c r="C118" s="214"/>
      <c r="D118" s="116"/>
      <c r="E118" s="104"/>
      <c r="F118" s="116">
        <f>+F42</f>
        <v>3512.7464999999997</v>
      </c>
      <c r="G118" s="116">
        <f>+G42</f>
        <v>2414.1078400000001</v>
      </c>
      <c r="H118" s="17"/>
      <c r="I118" s="83"/>
      <c r="J118" s="19"/>
    </row>
    <row r="119" spans="1:10" s="7" customFormat="1" ht="27" customHeight="1" x14ac:dyDescent="0.25">
      <c r="A119" s="210"/>
      <c r="B119" s="211" t="s">
        <v>83</v>
      </c>
      <c r="C119" s="212"/>
      <c r="D119" s="115"/>
      <c r="E119" s="55"/>
      <c r="F119" s="117">
        <f>+F116-F117-F118</f>
        <v>1279218.4424220053</v>
      </c>
      <c r="G119" s="117">
        <f>+G116-G117-G118</f>
        <v>1341088.154684006</v>
      </c>
      <c r="H119" s="17"/>
      <c r="I119" s="83"/>
      <c r="J119" s="19"/>
    </row>
    <row r="120" spans="1:10" s="7" customFormat="1" ht="14.25" customHeight="1" x14ac:dyDescent="0.25">
      <c r="A120" s="210"/>
      <c r="B120" s="213" t="s">
        <v>91</v>
      </c>
      <c r="C120" s="214"/>
      <c r="D120" s="118"/>
      <c r="E120" s="119"/>
      <c r="F120" s="120">
        <f>+F44</f>
        <v>20578.094770000058</v>
      </c>
      <c r="G120" s="120">
        <f>+G44</f>
        <v>12842.768980000374</v>
      </c>
      <c r="H120" s="17"/>
      <c r="I120" s="83"/>
      <c r="J120" s="19"/>
    </row>
    <row r="121" spans="1:10" s="7" customFormat="1" ht="38.25" customHeight="1" x14ac:dyDescent="0.25">
      <c r="A121" s="210"/>
      <c r="B121" s="215" t="s">
        <v>93</v>
      </c>
      <c r="C121" s="216"/>
      <c r="D121" s="115"/>
      <c r="E121" s="55"/>
      <c r="F121" s="121">
        <f>+F119-F120</f>
        <v>1258640.3476520053</v>
      </c>
      <c r="G121" s="121">
        <f>+G119-G120</f>
        <v>1328245.3857040056</v>
      </c>
      <c r="H121" s="17"/>
      <c r="I121" s="83"/>
      <c r="J121" s="19"/>
    </row>
    <row r="122" spans="1:10" customFormat="1" ht="15" customHeight="1" x14ac:dyDescent="0.25">
      <c r="A122" s="207" t="s">
        <v>118</v>
      </c>
      <c r="B122" s="207"/>
      <c r="C122" s="207"/>
    </row>
    <row r="123" spans="1:10" s="7" customFormat="1" ht="54" customHeight="1" x14ac:dyDescent="0.2">
      <c r="A123" s="206" t="s">
        <v>104</v>
      </c>
      <c r="B123" s="206"/>
      <c r="C123" s="206"/>
      <c r="D123" s="206"/>
      <c r="E123" s="206"/>
      <c r="F123" s="206"/>
      <c r="G123" s="206"/>
      <c r="H123" s="206"/>
      <c r="I123" s="206"/>
      <c r="J123" s="19"/>
    </row>
    <row r="124" spans="1:10" s="7" customFormat="1" ht="12.75" customHeight="1" x14ac:dyDescent="0.2">
      <c r="A124" s="206" t="s">
        <v>74</v>
      </c>
      <c r="B124" s="206"/>
      <c r="C124" s="206"/>
      <c r="D124" s="206"/>
      <c r="E124" s="206"/>
      <c r="F124" s="206"/>
      <c r="G124" s="206"/>
      <c r="H124" s="206"/>
      <c r="I124" s="206"/>
      <c r="J124" s="19"/>
    </row>
    <row r="125" spans="1:10" s="7" customFormat="1" ht="12.75" customHeight="1" x14ac:dyDescent="0.2">
      <c r="A125" s="206" t="s">
        <v>75</v>
      </c>
      <c r="B125" s="206"/>
      <c r="C125" s="206"/>
      <c r="D125" s="206"/>
      <c r="E125" s="206"/>
      <c r="F125" s="206"/>
      <c r="G125" s="206"/>
      <c r="H125" s="206"/>
      <c r="I125" s="206"/>
      <c r="J125" s="19"/>
    </row>
    <row r="126" spans="1:10" s="7" customFormat="1" ht="12.75" customHeight="1" x14ac:dyDescent="0.2">
      <c r="A126" s="206" t="s">
        <v>105</v>
      </c>
      <c r="B126" s="206"/>
      <c r="C126" s="206"/>
      <c r="D126" s="206"/>
      <c r="E126" s="206"/>
      <c r="F126" s="206"/>
      <c r="G126" s="206"/>
      <c r="H126" s="206"/>
      <c r="I126" s="206"/>
      <c r="J126" s="19"/>
    </row>
    <row r="127" spans="1:10" s="7" customFormat="1" ht="12.75" customHeight="1" x14ac:dyDescent="0.2">
      <c r="A127" s="206" t="s">
        <v>106</v>
      </c>
      <c r="B127" s="206"/>
      <c r="C127" s="206"/>
      <c r="D127" s="206"/>
      <c r="E127" s="206"/>
      <c r="F127" s="206"/>
      <c r="G127" s="206"/>
      <c r="H127" s="206"/>
      <c r="I127" s="206"/>
      <c r="J127" s="19"/>
    </row>
    <row r="128" spans="1:10" s="7" customFormat="1" ht="15" customHeight="1" x14ac:dyDescent="0.2">
      <c r="A128" s="206" t="s">
        <v>107</v>
      </c>
      <c r="B128" s="206"/>
      <c r="C128" s="206"/>
      <c r="D128" s="206"/>
      <c r="E128" s="206"/>
      <c r="F128" s="206"/>
      <c r="G128" s="206"/>
      <c r="H128" s="206"/>
      <c r="I128" s="206"/>
      <c r="J128" s="19"/>
    </row>
    <row r="129" spans="1:11" s="7" customFormat="1" ht="15" customHeight="1" x14ac:dyDescent="0.2">
      <c r="A129" s="206" t="s">
        <v>52</v>
      </c>
      <c r="B129" s="206"/>
      <c r="C129" s="206"/>
      <c r="D129" s="206"/>
      <c r="E129" s="206"/>
      <c r="F129" s="206"/>
      <c r="G129" s="206"/>
      <c r="H129" s="206"/>
      <c r="I129" s="206"/>
      <c r="J129" s="19"/>
    </row>
    <row r="130" spans="1:11" s="7" customFormat="1" ht="15" customHeight="1" x14ac:dyDescent="0.2">
      <c r="A130" s="207" t="s">
        <v>60</v>
      </c>
      <c r="B130" s="207"/>
      <c r="C130" s="207"/>
      <c r="D130" s="85"/>
      <c r="E130" s="85"/>
      <c r="F130" s="85"/>
      <c r="G130" s="85"/>
      <c r="H130" s="85"/>
      <c r="I130" s="85"/>
      <c r="J130" s="19"/>
    </row>
    <row r="131" spans="1:11" s="7" customFormat="1" ht="15" customHeight="1" x14ac:dyDescent="0.25">
      <c r="A131" s="208" t="s">
        <v>101</v>
      </c>
      <c r="B131" s="208"/>
      <c r="C131" s="208"/>
      <c r="D131" s="208"/>
      <c r="E131" s="208"/>
      <c r="F131" s="208"/>
      <c r="G131" s="32"/>
      <c r="H131" s="21"/>
      <c r="I131" s="33"/>
      <c r="J131" s="19"/>
    </row>
    <row r="132" spans="1:11" ht="15" customHeight="1" x14ac:dyDescent="0.2">
      <c r="A132" s="209" t="s">
        <v>64</v>
      </c>
      <c r="B132" s="209"/>
      <c r="C132" s="209"/>
      <c r="D132" s="209"/>
      <c r="E132" s="35"/>
      <c r="F132" s="35"/>
      <c r="G132" s="36"/>
      <c r="H132" s="36"/>
      <c r="I132" s="36"/>
    </row>
    <row r="133" spans="1:11" ht="15" customHeight="1" x14ac:dyDescent="0.2">
      <c r="A133" s="205" t="s">
        <v>29</v>
      </c>
      <c r="B133" s="205"/>
      <c r="C133" s="205"/>
      <c r="D133" s="205"/>
      <c r="E133" s="35"/>
      <c r="F133" s="35"/>
      <c r="G133" s="36"/>
      <c r="H133" s="36"/>
      <c r="I133" s="36"/>
    </row>
    <row r="134" spans="1:11" s="4" customFormat="1" x14ac:dyDescent="0.2">
      <c r="A134" s="3"/>
      <c r="B134" s="3"/>
      <c r="C134" s="36"/>
      <c r="D134" s="36"/>
      <c r="E134" s="35"/>
      <c r="F134" s="35"/>
      <c r="G134" s="36"/>
      <c r="H134" s="36"/>
      <c r="I134" s="36"/>
      <c r="K134" s="3"/>
    </row>
  </sheetData>
  <mergeCells count="52">
    <mergeCell ref="A126:I126"/>
    <mergeCell ref="A127:I127"/>
    <mergeCell ref="A116:A121"/>
    <mergeCell ref="B116:C116"/>
    <mergeCell ref="B117:C117"/>
    <mergeCell ref="B118:C118"/>
    <mergeCell ref="B119:C119"/>
    <mergeCell ref="B120:C120"/>
    <mergeCell ref="B121:C121"/>
    <mergeCell ref="A122:C122"/>
    <mergeCell ref="A123:I123"/>
    <mergeCell ref="A124:I124"/>
    <mergeCell ref="A125:I125"/>
    <mergeCell ref="A133:D133"/>
    <mergeCell ref="A128:I128"/>
    <mergeCell ref="A129:I129"/>
    <mergeCell ref="A130:C130"/>
    <mergeCell ref="A131:F131"/>
    <mergeCell ref="A132:D132"/>
    <mergeCell ref="A47:I47"/>
    <mergeCell ref="A51:C51"/>
    <mergeCell ref="A53:C53"/>
    <mergeCell ref="A55:A80"/>
    <mergeCell ref="B55:B76"/>
    <mergeCell ref="B78:B80"/>
    <mergeCell ref="I109:I111"/>
    <mergeCell ref="B113:C113"/>
    <mergeCell ref="A82:I82"/>
    <mergeCell ref="A86:A114"/>
    <mergeCell ref="B114:C114"/>
    <mergeCell ref="B86:B107"/>
    <mergeCell ref="I86:I107"/>
    <mergeCell ref="B109:B111"/>
    <mergeCell ref="B37:C37"/>
    <mergeCell ref="B38:C38"/>
    <mergeCell ref="A40:A45"/>
    <mergeCell ref="B40:C40"/>
    <mergeCell ref="B41:C41"/>
    <mergeCell ref="B42:C42"/>
    <mergeCell ref="B43:C43"/>
    <mergeCell ref="B44:C44"/>
    <mergeCell ref="B45:C45"/>
    <mergeCell ref="A10:A38"/>
    <mergeCell ref="B10:B31"/>
    <mergeCell ref="I10:I31"/>
    <mergeCell ref="B33:B35"/>
    <mergeCell ref="I33:I35"/>
    <mergeCell ref="A1:I1"/>
    <mergeCell ref="A2:I2"/>
    <mergeCell ref="A3:I3"/>
    <mergeCell ref="A4:I4"/>
    <mergeCell ref="A6:I6"/>
  </mergeCells>
  <conditionalFormatting sqref="H86">
    <cfRule type="iconSet" priority="26">
      <iconSet>
        <cfvo type="percent" val="0"/>
        <cfvo type="num" val="0.95"/>
        <cfvo type="num" val="1"/>
      </iconSet>
    </cfRule>
  </conditionalFormatting>
  <conditionalFormatting sqref="H107">
    <cfRule type="iconSet" priority="25">
      <iconSet>
        <cfvo type="percent" val="0"/>
        <cfvo type="num" val="0.95"/>
        <cfvo type="num" val="1"/>
      </iconSet>
    </cfRule>
  </conditionalFormatting>
  <conditionalFormatting sqref="H87:H92">
    <cfRule type="iconSet" priority="24">
      <iconSet>
        <cfvo type="percent" val="0"/>
        <cfvo type="num" val="0.95"/>
        <cfvo type="num" val="1"/>
      </iconSet>
    </cfRule>
  </conditionalFormatting>
  <conditionalFormatting sqref="H109:H113 H93:H94 H96 H115">
    <cfRule type="iconSet" priority="23">
      <iconSet>
        <cfvo type="percent" val="0"/>
        <cfvo type="num" val="0.95"/>
        <cfvo type="num" val="1"/>
      </iconSet>
    </cfRule>
  </conditionalFormatting>
  <conditionalFormatting sqref="H109:H113 H93:H94 H96">
    <cfRule type="iconSet" priority="22">
      <iconSet>
        <cfvo type="percent" val="0"/>
        <cfvo type="num" val="0.95"/>
        <cfvo type="num" val="1"/>
      </iconSet>
    </cfRule>
  </conditionalFormatting>
  <conditionalFormatting sqref="H93:H94">
    <cfRule type="iconSet" priority="21">
      <iconSet>
        <cfvo type="percent" val="0"/>
        <cfvo type="num" val="0.95"/>
        <cfvo type="num" val="1"/>
      </iconSet>
    </cfRule>
  </conditionalFormatting>
  <conditionalFormatting sqref="H95 H97:H105">
    <cfRule type="iconSet" priority="28">
      <iconSet>
        <cfvo type="percent" val="0"/>
        <cfvo type="num" val="0.95"/>
        <cfvo type="num" val="1"/>
      </iconSet>
    </cfRule>
  </conditionalFormatting>
  <conditionalFormatting sqref="H115 H86:H113">
    <cfRule type="iconSet" priority="31">
      <iconSet>
        <cfvo type="percent" val="0"/>
        <cfvo type="num" val="0.95" gte="0"/>
        <cfvo type="num" val="0.99" gte="0"/>
      </iconSet>
    </cfRule>
  </conditionalFormatting>
  <conditionalFormatting sqref="H116:H121">
    <cfRule type="iconSet" priority="19">
      <iconSet>
        <cfvo type="percent" val="0"/>
        <cfvo type="num" val="0.95"/>
        <cfvo type="num" val="1"/>
      </iconSet>
    </cfRule>
  </conditionalFormatting>
  <conditionalFormatting sqref="H116:H121">
    <cfRule type="iconSet" priority="18">
      <iconSet>
        <cfvo type="percent" val="0"/>
        <cfvo type="num" val="0.95"/>
        <cfvo type="num" val="1"/>
      </iconSet>
    </cfRule>
  </conditionalFormatting>
  <conditionalFormatting sqref="H116:H121">
    <cfRule type="iconSet" priority="20">
      <iconSet>
        <cfvo type="percent" val="0"/>
        <cfvo type="num" val="0.95" gte="0"/>
        <cfvo type="num" val="0.99" gte="0"/>
      </iconSet>
    </cfRule>
  </conditionalFormatting>
  <conditionalFormatting sqref="H9">
    <cfRule type="iconSet" priority="15">
      <iconSet>
        <cfvo type="percent" val="0"/>
        <cfvo type="num" val="0.95" gte="0"/>
        <cfvo type="num" val="1" gte="0"/>
      </iconSet>
    </cfRule>
  </conditionalFormatting>
  <conditionalFormatting sqref="H9">
    <cfRule type="iconSet" priority="16">
      <iconSet>
        <cfvo type="percent" val="0"/>
        <cfvo type="num" val="0.95" gte="0"/>
        <cfvo type="num" val="0.99" gte="0"/>
      </iconSet>
    </cfRule>
  </conditionalFormatting>
  <conditionalFormatting sqref="H40:H45">
    <cfRule type="iconSet" priority="2">
      <iconSet>
        <cfvo type="percent" val="0"/>
        <cfvo type="num" val="0.95"/>
        <cfvo type="num" val="1"/>
      </iconSet>
    </cfRule>
  </conditionalFormatting>
  <conditionalFormatting sqref="H40:H45">
    <cfRule type="iconSet" priority="1">
      <iconSet>
        <cfvo type="percent" val="0"/>
        <cfvo type="num" val="0.95"/>
        <cfvo type="num" val="1"/>
      </iconSet>
    </cfRule>
  </conditionalFormatting>
  <conditionalFormatting sqref="H40:H45">
    <cfRule type="iconSet" priority="3">
      <iconSet>
        <cfvo type="percent" val="0"/>
        <cfvo type="num" val="0.95" gte="0"/>
        <cfvo type="num" val="0.99" gte="0"/>
      </iconSet>
    </cfRule>
  </conditionalFormatting>
  <conditionalFormatting sqref="H9">
    <cfRule type="iconSet" priority="17">
      <iconSet>
        <cfvo type="percent" val="0"/>
        <cfvo type="num" val="0.95"/>
        <cfvo type="num" val="1"/>
      </iconSet>
    </cfRule>
  </conditionalFormatting>
  <conditionalFormatting sqref="H10">
    <cfRule type="iconSet" priority="9">
      <iconSet>
        <cfvo type="percent" val="0"/>
        <cfvo type="num" val="0.95"/>
        <cfvo type="num" val="1"/>
      </iconSet>
    </cfRule>
  </conditionalFormatting>
  <conditionalFormatting sqref="H31">
    <cfRule type="iconSet" priority="8">
      <iconSet>
        <cfvo type="percent" val="0"/>
        <cfvo type="num" val="0.95"/>
        <cfvo type="num" val="1"/>
      </iconSet>
    </cfRule>
  </conditionalFormatting>
  <conditionalFormatting sqref="H11:H16">
    <cfRule type="iconSet" priority="7">
      <iconSet>
        <cfvo type="percent" val="0"/>
        <cfvo type="num" val="0.95"/>
        <cfvo type="num" val="1"/>
      </iconSet>
    </cfRule>
  </conditionalFormatting>
  <conditionalFormatting sqref="H33:H37 H17:H18 H20 H39">
    <cfRule type="iconSet" priority="6">
      <iconSet>
        <cfvo type="percent" val="0"/>
        <cfvo type="num" val="0.95"/>
        <cfvo type="num" val="1"/>
      </iconSet>
    </cfRule>
  </conditionalFormatting>
  <conditionalFormatting sqref="H33:H37 H17:H18 H20">
    <cfRule type="iconSet" priority="5">
      <iconSet>
        <cfvo type="percent" val="0"/>
        <cfvo type="num" val="0.95"/>
        <cfvo type="num" val="1"/>
      </iconSet>
    </cfRule>
  </conditionalFormatting>
  <conditionalFormatting sqref="H17:H18">
    <cfRule type="iconSet" priority="4">
      <iconSet>
        <cfvo type="percent" val="0"/>
        <cfvo type="num" val="0.95"/>
        <cfvo type="num" val="1"/>
      </iconSet>
    </cfRule>
  </conditionalFormatting>
  <conditionalFormatting sqref="H19 H21:H29">
    <cfRule type="iconSet" priority="11">
      <iconSet>
        <cfvo type="percent" val="0"/>
        <cfvo type="num" val="0.95"/>
        <cfvo type="num" val="1"/>
      </iconSet>
    </cfRule>
  </conditionalFormatting>
  <conditionalFormatting sqref="H39 H10:H37">
    <cfRule type="iconSet" priority="14">
      <iconSet>
        <cfvo type="percent" val="0"/>
        <cfvo type="num" val="0.95" gte="0"/>
        <cfvo type="num" val="0.99" gte="0"/>
      </iconSet>
    </cfRule>
  </conditionalFormatting>
  <conditionalFormatting sqref="H30">
    <cfRule type="iconSet" priority="527">
      <iconSet>
        <cfvo type="percent" val="0"/>
        <cfvo type="num" val="0.95"/>
        <cfvo type="num" val="1"/>
      </iconSet>
    </cfRule>
  </conditionalFormatting>
  <conditionalFormatting sqref="H19 H21:H31 H10:H16">
    <cfRule type="iconSet" priority="528">
      <iconSet>
        <cfvo type="percent" val="0"/>
        <cfvo type="num" val="0.95" gte="0"/>
        <cfvo type="num" val="1" gte="0"/>
      </iconSet>
    </cfRule>
  </conditionalFormatting>
  <conditionalFormatting sqref="H11:H16 H19 H21:H30">
    <cfRule type="iconSet" priority="532">
      <iconSet>
        <cfvo type="percent" val="0"/>
        <cfvo type="num" val="0.95" gte="0"/>
        <cfvo type="num" val="1" gte="0"/>
      </iconSet>
    </cfRule>
  </conditionalFormatting>
  <conditionalFormatting sqref="H106">
    <cfRule type="iconSet" priority="538">
      <iconSet>
        <cfvo type="percent" val="0"/>
        <cfvo type="num" val="0.95"/>
        <cfvo type="num" val="1"/>
      </iconSet>
    </cfRule>
  </conditionalFormatting>
  <conditionalFormatting sqref="H95 H97:H107 H86:H92">
    <cfRule type="iconSet" priority="539">
      <iconSet>
        <cfvo type="percent" val="0"/>
        <cfvo type="num" val="0.95" gte="0"/>
        <cfvo type="num" val="1" gte="0"/>
      </iconSet>
    </cfRule>
  </conditionalFormatting>
  <conditionalFormatting sqref="H87:H92 H95 H97:H106">
    <cfRule type="iconSet" priority="543">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3" orientation="landscape" r:id="rId1"/>
  <headerFooter alignWithMargins="0">
    <oddHeader>&amp;R&amp;"Arial,Negrita"&amp;11CUADRO No. "A1"</oddHeader>
    <oddFooter>&amp;LFecha:  &amp;D&amp;RPlanificación Nacional.- XM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view="pageBreakPreview" zoomScale="80" zoomScaleNormal="80" zoomScaleSheetLayoutView="80" workbookViewId="0">
      <selection activeCell="A123" sqref="A123:I123"/>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0" t="s">
        <v>85</v>
      </c>
      <c r="B1" s="160"/>
      <c r="C1" s="160"/>
      <c r="D1" s="160"/>
      <c r="E1" s="160"/>
      <c r="F1" s="160"/>
      <c r="G1" s="160"/>
      <c r="H1" s="160"/>
      <c r="I1" s="160"/>
    </row>
    <row r="2" spans="1:10" ht="18" x14ac:dyDescent="0.2">
      <c r="A2" s="161" t="s">
        <v>86</v>
      </c>
      <c r="B2" s="161"/>
      <c r="C2" s="161"/>
      <c r="D2" s="161"/>
      <c r="E2" s="161"/>
      <c r="F2" s="161"/>
      <c r="G2" s="161"/>
      <c r="H2" s="161"/>
      <c r="I2" s="161"/>
    </row>
    <row r="3" spans="1:10" ht="20.25" customHeight="1" x14ac:dyDescent="0.2">
      <c r="A3" s="162" t="s">
        <v>111</v>
      </c>
      <c r="B3" s="162"/>
      <c r="C3" s="162"/>
      <c r="D3" s="162"/>
      <c r="E3" s="162"/>
      <c r="F3" s="162"/>
      <c r="G3" s="162"/>
      <c r="H3" s="162"/>
      <c r="I3" s="162"/>
    </row>
    <row r="4" spans="1:10" ht="17.25" customHeight="1" x14ac:dyDescent="0.2">
      <c r="A4" s="163" t="s">
        <v>41</v>
      </c>
      <c r="B4" s="163"/>
      <c r="C4" s="163"/>
      <c r="D4" s="163"/>
      <c r="E4" s="163"/>
      <c r="F4" s="163"/>
      <c r="G4" s="163"/>
      <c r="H4" s="163"/>
      <c r="I4" s="163"/>
    </row>
    <row r="5" spans="1:10" ht="15.75" x14ac:dyDescent="0.25">
      <c r="A5" s="86"/>
      <c r="B5" s="86"/>
      <c r="C5" s="86"/>
      <c r="D5" s="86"/>
      <c r="E5" s="86"/>
      <c r="F5" s="86"/>
      <c r="G5" s="86"/>
      <c r="H5" s="86"/>
      <c r="I5" s="86"/>
    </row>
    <row r="6" spans="1:10" customFormat="1" ht="31.5" customHeight="1" x14ac:dyDescent="0.25">
      <c r="A6" s="164" t="s">
        <v>71</v>
      </c>
      <c r="B6" s="165"/>
      <c r="C6" s="165"/>
      <c r="D6" s="165"/>
      <c r="E6" s="165"/>
      <c r="F6" s="165"/>
      <c r="G6" s="165"/>
      <c r="H6" s="165"/>
      <c r="I6" s="166"/>
    </row>
    <row r="7" spans="1:10" ht="15.75" x14ac:dyDescent="0.25">
      <c r="C7" s="5"/>
      <c r="D7" s="6"/>
      <c r="F7" s="3"/>
      <c r="G7" s="6"/>
      <c r="H7" s="7"/>
    </row>
    <row r="8" spans="1:10" s="8" customFormat="1" ht="60" customHeight="1" x14ac:dyDescent="0.25">
      <c r="C8" s="62"/>
      <c r="D8" s="63" t="s">
        <v>96</v>
      </c>
      <c r="E8" s="9"/>
      <c r="F8" s="63" t="s">
        <v>97</v>
      </c>
      <c r="G8" s="63" t="s">
        <v>98</v>
      </c>
      <c r="H8" s="9"/>
      <c r="I8" s="63" t="s">
        <v>99</v>
      </c>
      <c r="J8" s="10"/>
    </row>
    <row r="9" spans="1:10" s="11" customFormat="1" ht="4.5" customHeight="1" x14ac:dyDescent="0.2">
      <c r="C9" s="12"/>
      <c r="D9" s="52"/>
      <c r="E9" s="14"/>
      <c r="F9" s="13"/>
      <c r="G9" s="13"/>
      <c r="H9" s="14"/>
      <c r="I9" s="15"/>
      <c r="J9" s="16"/>
    </row>
    <row r="10" spans="1:10" s="8" customFormat="1" ht="15.95" customHeight="1" x14ac:dyDescent="0.2">
      <c r="A10" s="175" t="s">
        <v>42</v>
      </c>
      <c r="B10" s="176" t="s">
        <v>43</v>
      </c>
      <c r="C10" s="87" t="s">
        <v>1</v>
      </c>
      <c r="D10" s="88">
        <v>216593.9801586598</v>
      </c>
      <c r="E10" s="89"/>
      <c r="F10" s="88">
        <v>223585.40371000112</v>
      </c>
      <c r="G10" s="90">
        <v>218920.37701000058</v>
      </c>
      <c r="H10" s="17"/>
      <c r="I10" s="154">
        <f>+G31/G40</f>
        <v>0.86498491731190641</v>
      </c>
      <c r="J10" s="16"/>
    </row>
    <row r="11" spans="1:10" ht="15.95" hidden="1" customHeight="1" outlineLevel="1" x14ac:dyDescent="0.25">
      <c r="A11" s="175"/>
      <c r="B11" s="177"/>
      <c r="C11" s="91" t="s">
        <v>72</v>
      </c>
      <c r="D11" s="92">
        <v>198678.11514381313</v>
      </c>
      <c r="E11" s="89"/>
      <c r="F11" s="92">
        <v>202756.50680000111</v>
      </c>
      <c r="G11" s="93">
        <v>194875.52365000057</v>
      </c>
      <c r="H11" s="18"/>
      <c r="I11" s="155"/>
      <c r="J11" s="16"/>
    </row>
    <row r="12" spans="1:10" ht="15.95" hidden="1" customHeight="1" outlineLevel="1" x14ac:dyDescent="0.25">
      <c r="A12" s="175"/>
      <c r="B12" s="177"/>
      <c r="C12" s="91" t="s">
        <v>35</v>
      </c>
      <c r="D12" s="92">
        <v>2330.8339909568467</v>
      </c>
      <c r="E12" s="89"/>
      <c r="F12" s="92">
        <v>4107.0718700000025</v>
      </c>
      <c r="G12" s="93">
        <v>3221.3092700000025</v>
      </c>
      <c r="H12" s="18"/>
      <c r="I12" s="155"/>
      <c r="J12" s="19"/>
    </row>
    <row r="13" spans="1:10" ht="15.95" hidden="1" customHeight="1" outlineLevel="1" x14ac:dyDescent="0.25">
      <c r="A13" s="175"/>
      <c r="B13" s="177"/>
      <c r="C13" s="91" t="s">
        <v>73</v>
      </c>
      <c r="D13" s="92">
        <v>15585.031023889811</v>
      </c>
      <c r="E13" s="89"/>
      <c r="F13" s="92">
        <v>16721.825040000003</v>
      </c>
      <c r="G13" s="93">
        <v>20823.544089999999</v>
      </c>
      <c r="H13" s="18"/>
      <c r="I13" s="155"/>
      <c r="J13" s="19"/>
    </row>
    <row r="14" spans="1:10" ht="15.95" hidden="1" customHeight="1" outlineLevel="1" x14ac:dyDescent="0.25">
      <c r="A14" s="175"/>
      <c r="B14" s="177"/>
      <c r="C14" s="94" t="s">
        <v>34</v>
      </c>
      <c r="D14" s="92">
        <v>6962.992822263479</v>
      </c>
      <c r="E14" s="89"/>
      <c r="F14" s="92">
        <v>7944.2893100000001</v>
      </c>
      <c r="G14" s="93">
        <v>6383.1718999999994</v>
      </c>
      <c r="H14" s="18"/>
      <c r="I14" s="155"/>
      <c r="J14" s="19"/>
    </row>
    <row r="15" spans="1:10" ht="15.95" hidden="1" customHeight="1" outlineLevel="1" x14ac:dyDescent="0.25">
      <c r="A15" s="175"/>
      <c r="B15" s="177"/>
      <c r="C15" s="94" t="s">
        <v>33</v>
      </c>
      <c r="D15" s="92">
        <v>7029.1983348578515</v>
      </c>
      <c r="E15" s="89"/>
      <c r="F15" s="92">
        <v>7653.8409500000007</v>
      </c>
      <c r="G15" s="93">
        <v>13222.129490000003</v>
      </c>
      <c r="H15" s="18"/>
      <c r="I15" s="155"/>
      <c r="J15" s="19"/>
    </row>
    <row r="16" spans="1:10" ht="15.95" hidden="1" customHeight="1" outlineLevel="1" x14ac:dyDescent="0.25">
      <c r="A16" s="175"/>
      <c r="B16" s="177"/>
      <c r="C16" s="94" t="s">
        <v>32</v>
      </c>
      <c r="D16" s="92">
        <v>1592.8398667684794</v>
      </c>
      <c r="E16" s="89"/>
      <c r="F16" s="92">
        <v>1123.6947799999998</v>
      </c>
      <c r="G16" s="93">
        <v>1218.2427000000002</v>
      </c>
      <c r="H16" s="18"/>
      <c r="I16" s="155"/>
      <c r="J16" s="19"/>
    </row>
    <row r="17" spans="1:11" ht="15.95" customHeight="1" collapsed="1" x14ac:dyDescent="0.25">
      <c r="A17" s="175"/>
      <c r="B17" s="177"/>
      <c r="C17" s="95" t="s">
        <v>69</v>
      </c>
      <c r="D17" s="92">
        <v>379825.59831623646</v>
      </c>
      <c r="E17" s="89"/>
      <c r="F17" s="92">
        <v>391708.99736000586</v>
      </c>
      <c r="G17" s="93">
        <v>365291.83612000389</v>
      </c>
      <c r="H17" s="17"/>
      <c r="I17" s="155"/>
      <c r="J17" s="20"/>
    </row>
    <row r="18" spans="1:11" ht="15.95" customHeight="1" x14ac:dyDescent="0.25">
      <c r="A18" s="175"/>
      <c r="B18" s="177"/>
      <c r="C18" s="95" t="s">
        <v>70</v>
      </c>
      <c r="D18" s="92">
        <v>54861.997027900208</v>
      </c>
      <c r="E18" s="89"/>
      <c r="F18" s="92">
        <v>50115.457830000007</v>
      </c>
      <c r="G18" s="93">
        <v>52465.570619999999</v>
      </c>
      <c r="H18" s="17"/>
      <c r="I18" s="155"/>
      <c r="J18" s="16"/>
    </row>
    <row r="19" spans="1:11" ht="15.95" customHeight="1" x14ac:dyDescent="0.25">
      <c r="A19" s="175"/>
      <c r="B19" s="177"/>
      <c r="C19" s="96" t="s">
        <v>39</v>
      </c>
      <c r="D19" s="92">
        <v>1310.8942704200745</v>
      </c>
      <c r="E19" s="89"/>
      <c r="F19" s="92">
        <v>13542.741667999846</v>
      </c>
      <c r="G19" s="93">
        <v>1257.4145679999992</v>
      </c>
      <c r="H19" s="17"/>
      <c r="I19" s="155"/>
      <c r="J19" s="16"/>
    </row>
    <row r="20" spans="1:11" s="8" customFormat="1" ht="15.95" customHeight="1" x14ac:dyDescent="0.25">
      <c r="A20" s="175"/>
      <c r="B20" s="177"/>
      <c r="C20" s="96" t="s">
        <v>40</v>
      </c>
      <c r="D20" s="92">
        <v>3366.3501015417055</v>
      </c>
      <c r="E20" s="89"/>
      <c r="F20" s="92">
        <v>3199.1118700000002</v>
      </c>
      <c r="G20" s="93">
        <v>3334.53152</v>
      </c>
      <c r="H20" s="21"/>
      <c r="I20" s="155"/>
      <c r="J20" s="16"/>
      <c r="K20" s="22"/>
    </row>
    <row r="21" spans="1:11" ht="15.95" customHeight="1" x14ac:dyDescent="0.25">
      <c r="A21" s="175"/>
      <c r="B21" s="177"/>
      <c r="C21" s="96" t="s">
        <v>24</v>
      </c>
      <c r="D21" s="92">
        <v>25872.739924402118</v>
      </c>
      <c r="E21" s="89"/>
      <c r="F21" s="92">
        <v>24668.113910000724</v>
      </c>
      <c r="G21" s="93">
        <v>26006.070789999681</v>
      </c>
      <c r="H21" s="17"/>
      <c r="I21" s="155"/>
      <c r="J21" s="16"/>
      <c r="K21" s="23"/>
    </row>
    <row r="22" spans="1:11" ht="15.95" customHeight="1" x14ac:dyDescent="0.25">
      <c r="A22" s="175"/>
      <c r="B22" s="177"/>
      <c r="C22" s="96" t="s">
        <v>25</v>
      </c>
      <c r="D22" s="92">
        <v>100764.09263428164</v>
      </c>
      <c r="E22" s="89"/>
      <c r="F22" s="92">
        <v>97325.80290000001</v>
      </c>
      <c r="G22" s="93">
        <v>85744.82819</v>
      </c>
      <c r="H22" s="17"/>
      <c r="I22" s="155"/>
      <c r="J22" s="16"/>
      <c r="K22" s="24"/>
    </row>
    <row r="23" spans="1:11" ht="15.95" customHeight="1" x14ac:dyDescent="0.25">
      <c r="A23" s="175"/>
      <c r="B23" s="177"/>
      <c r="C23" s="96" t="s">
        <v>37</v>
      </c>
      <c r="D23" s="92">
        <v>1993.7124042353482</v>
      </c>
      <c r="E23" s="89"/>
      <c r="F23" s="92">
        <v>2093.2132199999996</v>
      </c>
      <c r="G23" s="93">
        <v>2242.7446300000001</v>
      </c>
      <c r="H23" s="17"/>
      <c r="I23" s="155"/>
      <c r="J23" s="25"/>
      <c r="K23" s="23"/>
    </row>
    <row r="24" spans="1:11" ht="15.95" customHeight="1" x14ac:dyDescent="0.25">
      <c r="A24" s="175"/>
      <c r="B24" s="177"/>
      <c r="C24" s="96" t="s">
        <v>26</v>
      </c>
      <c r="D24" s="92">
        <v>2076.0002577514647</v>
      </c>
      <c r="E24" s="89"/>
      <c r="F24" s="92">
        <v>1951.2183500000783</v>
      </c>
      <c r="G24" s="93">
        <v>1962.833290000058</v>
      </c>
      <c r="H24" s="17"/>
      <c r="I24" s="155"/>
      <c r="J24" s="25"/>
    </row>
    <row r="25" spans="1:11" ht="15.95" customHeight="1" x14ac:dyDescent="0.25">
      <c r="A25" s="175"/>
      <c r="B25" s="177"/>
      <c r="C25" s="96" t="s">
        <v>27</v>
      </c>
      <c r="D25" s="92">
        <v>620.64263793498833</v>
      </c>
      <c r="E25" s="89"/>
      <c r="F25" s="92">
        <v>692.86661000000004</v>
      </c>
      <c r="G25" s="93">
        <v>2140.3225500000003</v>
      </c>
      <c r="H25" s="17"/>
      <c r="I25" s="155"/>
      <c r="J25" s="16"/>
    </row>
    <row r="26" spans="1:11" ht="15.95" customHeight="1" x14ac:dyDescent="0.25">
      <c r="A26" s="175"/>
      <c r="B26" s="177"/>
      <c r="C26" s="96" t="s">
        <v>38</v>
      </c>
      <c r="D26" s="92">
        <v>8838.6299758334007</v>
      </c>
      <c r="E26" s="89"/>
      <c r="F26" s="92">
        <v>8196.184369999999</v>
      </c>
      <c r="G26" s="93">
        <v>11909.776260000001</v>
      </c>
      <c r="H26" s="17"/>
      <c r="I26" s="155"/>
    </row>
    <row r="27" spans="1:11" ht="15.95" customHeight="1" x14ac:dyDescent="0.25">
      <c r="A27" s="175"/>
      <c r="B27" s="177"/>
      <c r="C27" s="96" t="s">
        <v>110</v>
      </c>
      <c r="D27" s="92">
        <v>0</v>
      </c>
      <c r="E27" s="89"/>
      <c r="F27" s="92">
        <v>0</v>
      </c>
      <c r="G27" s="93">
        <v>2433.8584000000005</v>
      </c>
      <c r="H27" s="17"/>
      <c r="I27" s="155"/>
    </row>
    <row r="28" spans="1:11" ht="15.95" customHeight="1" x14ac:dyDescent="0.25">
      <c r="A28" s="175"/>
      <c r="B28" s="177"/>
      <c r="C28" s="96" t="s">
        <v>102</v>
      </c>
      <c r="D28" s="92">
        <v>2337.5464185677451</v>
      </c>
      <c r="E28" s="89"/>
      <c r="F28" s="92">
        <v>2336.2131800001662</v>
      </c>
      <c r="G28" s="93">
        <v>3973.5005500003126</v>
      </c>
      <c r="H28" s="17"/>
      <c r="I28" s="155"/>
    </row>
    <row r="29" spans="1:11" ht="15.95" customHeight="1" x14ac:dyDescent="0.25">
      <c r="A29" s="175"/>
      <c r="B29" s="177"/>
      <c r="C29" s="96" t="s">
        <v>103</v>
      </c>
      <c r="D29" s="92">
        <v>3652.0505899471677</v>
      </c>
      <c r="E29" s="89"/>
      <c r="F29" s="92">
        <v>3668.5844900003663</v>
      </c>
      <c r="G29" s="93">
        <v>3574.69746000022</v>
      </c>
      <c r="H29" s="17"/>
      <c r="I29" s="155"/>
    </row>
    <row r="30" spans="1:11" ht="15.95" customHeight="1" x14ac:dyDescent="0.25">
      <c r="A30" s="175"/>
      <c r="B30" s="177"/>
      <c r="C30" s="96" t="s">
        <v>28</v>
      </c>
      <c r="D30" s="92">
        <v>324.18091427015702</v>
      </c>
      <c r="E30" s="89"/>
      <c r="F30" s="92">
        <v>1093.6836699999999</v>
      </c>
      <c r="G30" s="93">
        <v>1832.4492299999999</v>
      </c>
      <c r="H30" s="21"/>
      <c r="I30" s="155"/>
      <c r="J30" s="16"/>
    </row>
    <row r="31" spans="1:11" s="11" customFormat="1" ht="18" customHeight="1" x14ac:dyDescent="0.25">
      <c r="A31" s="175"/>
      <c r="B31" s="178"/>
      <c r="C31" s="68" t="s">
        <v>88</v>
      </c>
      <c r="D31" s="69">
        <f>+D10+SUM(D17:D30)</f>
        <v>802438.41563198227</v>
      </c>
      <c r="E31"/>
      <c r="F31" s="69">
        <f>+F10+SUM(F17:F30)</f>
        <v>824177.59313800849</v>
      </c>
      <c r="G31" s="69">
        <f>+G10+SUM(G17:G30)</f>
        <v>783090.81118800491</v>
      </c>
      <c r="H31" s="21"/>
      <c r="I31" s="156"/>
      <c r="J31" s="26"/>
      <c r="K31" s="27"/>
    </row>
    <row r="32" spans="1:11" s="7" customFormat="1" ht="6.6" customHeight="1" x14ac:dyDescent="0.25">
      <c r="A32" s="175"/>
      <c r="B32" s="33"/>
      <c r="C32" s="53"/>
      <c r="D32" s="28"/>
      <c r="E32" s="28"/>
      <c r="F32" s="28"/>
      <c r="G32" s="28"/>
      <c r="H32" s="21"/>
      <c r="I32" s="54"/>
      <c r="J32" s="16"/>
    </row>
    <row r="33" spans="1:10" ht="18.75" customHeight="1" x14ac:dyDescent="0.2">
      <c r="A33" s="175"/>
      <c r="B33" s="157" t="s">
        <v>45</v>
      </c>
      <c r="C33" s="57" t="s">
        <v>67</v>
      </c>
      <c r="D33" s="58">
        <v>152402.72046335577</v>
      </c>
      <c r="E33" s="21"/>
      <c r="F33" s="58">
        <v>141245.40065999969</v>
      </c>
      <c r="G33" s="90">
        <v>109149.17022999976</v>
      </c>
      <c r="H33" s="21"/>
      <c r="I33" s="154">
        <f>+G35/G40</f>
        <v>0.13501508268809362</v>
      </c>
    </row>
    <row r="34" spans="1:10" ht="18.75" customHeight="1" x14ac:dyDescent="0.25">
      <c r="A34" s="175"/>
      <c r="B34" s="158"/>
      <c r="C34" s="59" t="s">
        <v>68</v>
      </c>
      <c r="D34" s="56">
        <v>19699.397990851001</v>
      </c>
      <c r="E34" s="21"/>
      <c r="F34" s="56">
        <v>18850.660649999965</v>
      </c>
      <c r="G34" s="93">
        <v>13083.100539999979</v>
      </c>
      <c r="H34" s="21"/>
      <c r="I34" s="155"/>
    </row>
    <row r="35" spans="1:10" s="11" customFormat="1" ht="18.75" customHeight="1" x14ac:dyDescent="0.25">
      <c r="A35" s="175"/>
      <c r="B35" s="159"/>
      <c r="C35" s="138" t="s">
        <v>117</v>
      </c>
      <c r="D35" s="69">
        <f t="shared" ref="D35:F35" si="0">SUM(D33:D34)</f>
        <v>172102.11845420676</v>
      </c>
      <c r="E35" s="21"/>
      <c r="F35" s="69">
        <f t="shared" si="0"/>
        <v>160096.06130999967</v>
      </c>
      <c r="G35" s="69">
        <f>SUM(G33:G34)</f>
        <v>122232.27076999974</v>
      </c>
      <c r="H35" s="17"/>
      <c r="I35" s="156"/>
      <c r="J35" s="29"/>
    </row>
    <row r="36" spans="1:10" s="11" customFormat="1" ht="15.75" x14ac:dyDescent="0.25">
      <c r="A36" s="175"/>
      <c r="B36" s="33"/>
      <c r="C36" s="30"/>
      <c r="D36" s="122"/>
      <c r="E36" s="122"/>
      <c r="F36" s="122"/>
      <c r="G36" s="122"/>
      <c r="H36" s="17"/>
      <c r="I36" s="54"/>
      <c r="J36" s="29"/>
    </row>
    <row r="37" spans="1:10" s="11" customFormat="1" ht="15.75" customHeight="1" x14ac:dyDescent="0.25">
      <c r="A37" s="175"/>
      <c r="B37" s="167" t="s">
        <v>47</v>
      </c>
      <c r="C37" s="167"/>
      <c r="D37" s="70">
        <f>D40-D38</f>
        <v>364384.47018630384</v>
      </c>
      <c r="E37" s="21"/>
      <c r="F37" s="70">
        <f t="shared" ref="F37:G37" si="1">F40-F38</f>
        <v>379154.02607800253</v>
      </c>
      <c r="G37" s="70">
        <f t="shared" si="1"/>
        <v>361998.87292800099</v>
      </c>
      <c r="H37" s="17"/>
      <c r="I37" s="71">
        <f>+G37/$G$40</f>
        <v>0.39985600736599036</v>
      </c>
      <c r="J37" s="29"/>
    </row>
    <row r="38" spans="1:10" s="11" customFormat="1" ht="15.75" customHeight="1" x14ac:dyDescent="0.2">
      <c r="A38" s="175"/>
      <c r="B38" s="167" t="s">
        <v>48</v>
      </c>
      <c r="C38" s="167"/>
      <c r="D38" s="70">
        <f>+D17+D18+D20+D35</f>
        <v>610156.06389988516</v>
      </c>
      <c r="E38" s="21"/>
      <c r="F38" s="70">
        <f>+F17+F18+F20+F35</f>
        <v>605119.62837000564</v>
      </c>
      <c r="G38" s="70">
        <f>+G17+G18+G20+G35</f>
        <v>543324.20903000364</v>
      </c>
      <c r="H38" s="84"/>
      <c r="I38" s="71">
        <f>+G38/$G$40</f>
        <v>0.60014399263400964</v>
      </c>
      <c r="J38" s="29"/>
    </row>
    <row r="39" spans="1:10" s="7" customFormat="1" ht="15" x14ac:dyDescent="0.25">
      <c r="B39" s="33"/>
      <c r="C39" s="30"/>
      <c r="D39" s="34"/>
      <c r="E39" s="21"/>
      <c r="F39" s="32"/>
      <c r="G39" s="32"/>
      <c r="H39" s="17"/>
      <c r="I39" s="33"/>
      <c r="J39" s="19"/>
    </row>
    <row r="40" spans="1:10" s="7" customFormat="1" ht="24.75" customHeight="1" x14ac:dyDescent="0.25">
      <c r="A40" s="168" t="s">
        <v>49</v>
      </c>
      <c r="B40" s="169" t="s">
        <v>80</v>
      </c>
      <c r="C40" s="170"/>
      <c r="D40" s="64">
        <f t="shared" ref="D40" si="2">+D35+D31</f>
        <v>974540.534086189</v>
      </c>
      <c r="E40" s="55"/>
      <c r="F40" s="64">
        <f t="shared" ref="F40" si="3">+F31+F35</f>
        <v>984273.65444800816</v>
      </c>
      <c r="G40" s="64">
        <f>+G31+G35</f>
        <v>905323.08195800462</v>
      </c>
      <c r="H40" s="17"/>
      <c r="I40" s="83"/>
      <c r="J40" s="19"/>
    </row>
    <row r="41" spans="1:10" s="7" customFormat="1" ht="14.25" customHeight="1" x14ac:dyDescent="0.2">
      <c r="A41" s="168"/>
      <c r="B41" s="171" t="s">
        <v>78</v>
      </c>
      <c r="C41" s="172"/>
      <c r="D41" s="60"/>
      <c r="E41" s="21"/>
      <c r="F41" s="60">
        <v>46147.709670000237</v>
      </c>
      <c r="G41" s="60">
        <v>45053.805520000336</v>
      </c>
      <c r="H41" s="17"/>
      <c r="I41" s="83"/>
      <c r="J41" s="19"/>
    </row>
    <row r="42" spans="1:10" s="7" customFormat="1" ht="14.25" customHeight="1" x14ac:dyDescent="0.2">
      <c r="A42" s="168"/>
      <c r="B42" s="171" t="s">
        <v>79</v>
      </c>
      <c r="C42" s="172"/>
      <c r="D42" s="60"/>
      <c r="E42" s="21"/>
      <c r="F42" s="60">
        <v>3147.80656</v>
      </c>
      <c r="G42" s="60">
        <v>3367.8144799999995</v>
      </c>
      <c r="H42" s="17"/>
      <c r="I42" s="83"/>
      <c r="J42" s="19"/>
    </row>
    <row r="43" spans="1:10" s="7" customFormat="1" ht="25.5" customHeight="1" x14ac:dyDescent="0.2">
      <c r="A43" s="168"/>
      <c r="B43" s="169" t="s">
        <v>81</v>
      </c>
      <c r="C43" s="170"/>
      <c r="D43" s="64"/>
      <c r="E43" s="84"/>
      <c r="F43" s="66">
        <f t="shared" ref="F43" si="4">+F40-F41-F42</f>
        <v>934978.13821800787</v>
      </c>
      <c r="G43" s="66">
        <f>+G40-G41-G42</f>
        <v>856901.46195800439</v>
      </c>
      <c r="H43" s="17"/>
      <c r="I43" s="83"/>
      <c r="J43" s="19"/>
    </row>
    <row r="44" spans="1:10" s="7" customFormat="1" ht="14.25" customHeight="1" x14ac:dyDescent="0.2">
      <c r="A44" s="168"/>
      <c r="B44" s="171" t="s">
        <v>82</v>
      </c>
      <c r="C44" s="172"/>
      <c r="D44" s="72"/>
      <c r="E44" s="84"/>
      <c r="F44" s="60">
        <v>26496.373820000154</v>
      </c>
      <c r="G44" s="60">
        <v>13177.271710000217</v>
      </c>
      <c r="H44" s="17"/>
      <c r="I44" s="83"/>
      <c r="J44" s="19"/>
    </row>
    <row r="45" spans="1:10" s="7" customFormat="1" ht="33" customHeight="1" x14ac:dyDescent="0.2">
      <c r="A45" s="168"/>
      <c r="B45" s="173" t="s">
        <v>92</v>
      </c>
      <c r="C45" s="174"/>
      <c r="D45" s="64"/>
      <c r="E45" s="84"/>
      <c r="F45" s="67">
        <f t="shared" ref="F45" si="5">+F43-F44</f>
        <v>908481.76439800765</v>
      </c>
      <c r="G45" s="67">
        <f>+G43-G44</f>
        <v>843724.19024800416</v>
      </c>
      <c r="H45" s="17"/>
      <c r="I45" s="83"/>
      <c r="J45" s="19"/>
    </row>
    <row r="46" spans="1:10" customFormat="1" ht="15" x14ac:dyDescent="0.25"/>
    <row r="47" spans="1:10" customFormat="1" ht="27.75" customHeight="1" x14ac:dyDescent="0.25">
      <c r="A47" s="193" t="s">
        <v>77</v>
      </c>
      <c r="B47" s="194"/>
      <c r="C47" s="194"/>
      <c r="D47" s="194"/>
      <c r="E47" s="194"/>
      <c r="F47" s="194"/>
      <c r="G47" s="194"/>
      <c r="H47" s="194"/>
      <c r="I47" s="195"/>
    </row>
    <row r="48" spans="1:10" customFormat="1" ht="8.25" customHeight="1" x14ac:dyDescent="0.25"/>
    <row r="49" spans="1:10" s="8" customFormat="1" ht="30" customHeight="1" x14ac:dyDescent="0.25">
      <c r="C49" s="62"/>
      <c r="D49"/>
      <c r="E49" s="97"/>
      <c r="F49" s="98" t="str">
        <f>+F8</f>
        <v>Recaudación
 2019</v>
      </c>
      <c r="G49" s="98" t="str">
        <f>+G8</f>
        <v>Recaudación 
2020</v>
      </c>
      <c r="H49" s="97"/>
      <c r="I49" s="55"/>
      <c r="J49" s="10"/>
    </row>
    <row r="50" spans="1:10" customFormat="1" ht="8.25" customHeight="1" x14ac:dyDescent="0.25"/>
    <row r="51" spans="1:10" s="11" customFormat="1" ht="19.5" customHeight="1" x14ac:dyDescent="0.25">
      <c r="A51" s="196" t="s">
        <v>76</v>
      </c>
      <c r="B51" s="196"/>
      <c r="C51" s="196"/>
      <c r="D51"/>
      <c r="E51"/>
      <c r="F51" s="109">
        <f>+F53</f>
        <v>0</v>
      </c>
      <c r="G51" s="109">
        <f t="shared" ref="G51" si="6">+G53</f>
        <v>0</v>
      </c>
      <c r="H51"/>
      <c r="I51"/>
      <c r="J51" s="16"/>
    </row>
    <row r="52" spans="1:10" customFormat="1" ht="6" customHeight="1" x14ac:dyDescent="0.25"/>
    <row r="53" spans="1:10" customFormat="1" ht="19.5" customHeight="1" x14ac:dyDescent="0.25">
      <c r="A53" s="197" t="s">
        <v>100</v>
      </c>
      <c r="B53" s="197"/>
      <c r="C53" s="197"/>
      <c r="F53" s="99">
        <f>+F76+F80</f>
        <v>0</v>
      </c>
      <c r="G53" s="99">
        <f>+G76+G80</f>
        <v>0</v>
      </c>
    </row>
    <row r="54" spans="1:10" customFormat="1" ht="6" hidden="1" customHeight="1" outlineLevel="1" x14ac:dyDescent="0.25"/>
    <row r="55" spans="1:10" s="8" customFormat="1" ht="15.95" hidden="1" customHeight="1" outlineLevel="1" x14ac:dyDescent="0.25">
      <c r="A55" s="198" t="s">
        <v>42</v>
      </c>
      <c r="B55" s="199" t="s">
        <v>43</v>
      </c>
      <c r="C55" s="87" t="s">
        <v>1</v>
      </c>
      <c r="D55"/>
      <c r="E55" s="100"/>
      <c r="F55" s="88"/>
      <c r="G55" s="90"/>
      <c r="H55"/>
      <c r="I55"/>
      <c r="J55" s="16"/>
    </row>
    <row r="56" spans="1:10" ht="15.95" hidden="1" customHeight="1" outlineLevel="2" x14ac:dyDescent="0.25">
      <c r="A56" s="198"/>
      <c r="B56" s="200"/>
      <c r="C56" s="91" t="s">
        <v>72</v>
      </c>
      <c r="D56"/>
      <c r="E56" s="100"/>
      <c r="F56" s="92"/>
      <c r="G56" s="93"/>
      <c r="H56"/>
      <c r="I56"/>
      <c r="J56" s="16"/>
    </row>
    <row r="57" spans="1:10" ht="15.95" hidden="1" customHeight="1" outlineLevel="2" x14ac:dyDescent="0.25">
      <c r="A57" s="198"/>
      <c r="B57" s="200"/>
      <c r="C57" s="91" t="s">
        <v>35</v>
      </c>
      <c r="D57"/>
      <c r="E57" s="100"/>
      <c r="F57" s="92"/>
      <c r="G57" s="93"/>
      <c r="H57"/>
      <c r="I57"/>
      <c r="J57" s="19"/>
    </row>
    <row r="58" spans="1:10" ht="15.95" hidden="1" customHeight="1" outlineLevel="2" x14ac:dyDescent="0.25">
      <c r="A58" s="198"/>
      <c r="B58" s="200"/>
      <c r="C58" s="91" t="s">
        <v>73</v>
      </c>
      <c r="D58"/>
      <c r="E58" s="100"/>
      <c r="F58" s="92"/>
      <c r="G58" s="93"/>
      <c r="H58"/>
      <c r="I58"/>
      <c r="J58" s="19"/>
    </row>
    <row r="59" spans="1:10" ht="15.95" hidden="1" customHeight="1" outlineLevel="2" x14ac:dyDescent="0.25">
      <c r="A59" s="198"/>
      <c r="B59" s="200"/>
      <c r="C59" s="94" t="s">
        <v>34</v>
      </c>
      <c r="D59"/>
      <c r="E59" s="100"/>
      <c r="F59" s="92"/>
      <c r="G59" s="93"/>
      <c r="H59"/>
      <c r="I59"/>
      <c r="J59" s="19"/>
    </row>
    <row r="60" spans="1:10" ht="15.95" hidden="1" customHeight="1" outlineLevel="2" x14ac:dyDescent="0.25">
      <c r="A60" s="198"/>
      <c r="B60" s="200"/>
      <c r="C60" s="94" t="s">
        <v>33</v>
      </c>
      <c r="D60"/>
      <c r="E60" s="100"/>
      <c r="F60" s="92"/>
      <c r="G60" s="93"/>
      <c r="H60"/>
      <c r="I60"/>
      <c r="J60" s="19"/>
    </row>
    <row r="61" spans="1:10" ht="15.95" hidden="1" customHeight="1" outlineLevel="2" x14ac:dyDescent="0.25">
      <c r="A61" s="198"/>
      <c r="B61" s="200"/>
      <c r="C61" s="94" t="s">
        <v>32</v>
      </c>
      <c r="D61"/>
      <c r="E61" s="100"/>
      <c r="F61" s="92"/>
      <c r="G61" s="93"/>
      <c r="H61"/>
      <c r="I61"/>
      <c r="J61" s="19"/>
    </row>
    <row r="62" spans="1:10" ht="15.95" hidden="1" customHeight="1" outlineLevel="1" x14ac:dyDescent="0.25">
      <c r="A62" s="198"/>
      <c r="B62" s="200"/>
      <c r="C62" s="95" t="s">
        <v>69</v>
      </c>
      <c r="D62"/>
      <c r="E62" s="100"/>
      <c r="F62" s="92"/>
      <c r="G62" s="93"/>
      <c r="H62"/>
      <c r="I62"/>
      <c r="J62" s="20"/>
    </row>
    <row r="63" spans="1:10" ht="15.95" hidden="1" customHeight="1" outlineLevel="1" x14ac:dyDescent="0.25">
      <c r="A63" s="198"/>
      <c r="B63" s="200"/>
      <c r="C63" s="95" t="s">
        <v>70</v>
      </c>
      <c r="D63"/>
      <c r="E63" s="100"/>
      <c r="F63" s="92"/>
      <c r="G63" s="93"/>
      <c r="H63"/>
      <c r="I63"/>
      <c r="J63" s="16"/>
    </row>
    <row r="64" spans="1:10" ht="15.95" hidden="1" customHeight="1" outlineLevel="1" x14ac:dyDescent="0.25">
      <c r="A64" s="198"/>
      <c r="B64" s="200"/>
      <c r="C64" s="96" t="s">
        <v>39</v>
      </c>
      <c r="D64"/>
      <c r="E64" s="100"/>
      <c r="F64" s="92"/>
      <c r="G64" s="93"/>
      <c r="H64"/>
      <c r="I64"/>
      <c r="J64" s="16"/>
    </row>
    <row r="65" spans="1:11" s="8" customFormat="1" ht="15.95" hidden="1" customHeight="1" outlineLevel="1" x14ac:dyDescent="0.25">
      <c r="A65" s="198"/>
      <c r="B65" s="200"/>
      <c r="C65" s="96" t="s">
        <v>40</v>
      </c>
      <c r="D65"/>
      <c r="E65" s="100"/>
      <c r="F65" s="92"/>
      <c r="G65" s="93"/>
      <c r="H65"/>
      <c r="I65"/>
      <c r="J65" s="16"/>
      <c r="K65" s="22"/>
    </row>
    <row r="66" spans="1:11" ht="15.95" hidden="1" customHeight="1" outlineLevel="1" x14ac:dyDescent="0.25">
      <c r="A66" s="198"/>
      <c r="B66" s="200"/>
      <c r="C66" s="96" t="s">
        <v>24</v>
      </c>
      <c r="D66"/>
      <c r="E66" s="100"/>
      <c r="F66" s="92"/>
      <c r="G66" s="93"/>
      <c r="H66"/>
      <c r="I66"/>
      <c r="J66" s="16"/>
      <c r="K66" s="23"/>
    </row>
    <row r="67" spans="1:11" ht="15.95" hidden="1" customHeight="1" outlineLevel="1" x14ac:dyDescent="0.25">
      <c r="A67" s="198"/>
      <c r="B67" s="200"/>
      <c r="C67" s="96" t="s">
        <v>25</v>
      </c>
      <c r="D67"/>
      <c r="E67" s="100"/>
      <c r="F67" s="92"/>
      <c r="G67" s="93"/>
      <c r="H67"/>
      <c r="I67"/>
      <c r="J67" s="16"/>
      <c r="K67" s="24"/>
    </row>
    <row r="68" spans="1:11" ht="15.95" hidden="1" customHeight="1" outlineLevel="1" x14ac:dyDescent="0.25">
      <c r="A68" s="198"/>
      <c r="B68" s="200"/>
      <c r="C68" s="96" t="s">
        <v>37</v>
      </c>
      <c r="D68"/>
      <c r="E68" s="100"/>
      <c r="F68" s="92"/>
      <c r="G68" s="93"/>
      <c r="H68"/>
      <c r="I68"/>
      <c r="J68" s="25"/>
      <c r="K68" s="23"/>
    </row>
    <row r="69" spans="1:11" ht="15.95" hidden="1" customHeight="1" outlineLevel="1" x14ac:dyDescent="0.25">
      <c r="A69" s="198"/>
      <c r="B69" s="200"/>
      <c r="C69" s="96" t="s">
        <v>26</v>
      </c>
      <c r="D69"/>
      <c r="E69" s="100"/>
      <c r="F69" s="92"/>
      <c r="G69" s="93"/>
      <c r="H69"/>
      <c r="I69"/>
      <c r="J69" s="25"/>
    </row>
    <row r="70" spans="1:11" ht="15.95" hidden="1" customHeight="1" outlineLevel="1" x14ac:dyDescent="0.25">
      <c r="A70" s="198"/>
      <c r="B70" s="200"/>
      <c r="C70" s="96" t="s">
        <v>27</v>
      </c>
      <c r="D70"/>
      <c r="E70" s="100"/>
      <c r="F70" s="92"/>
      <c r="G70" s="93"/>
      <c r="H70"/>
      <c r="I70"/>
      <c r="J70" s="16"/>
    </row>
    <row r="71" spans="1:11" ht="15.95" hidden="1" customHeight="1" outlineLevel="1" x14ac:dyDescent="0.25">
      <c r="A71" s="198"/>
      <c r="B71" s="200"/>
      <c r="C71" s="96" t="s">
        <v>38</v>
      </c>
      <c r="D71"/>
      <c r="E71" s="100"/>
      <c r="F71" s="92"/>
      <c r="G71" s="93"/>
      <c r="H71"/>
      <c r="I71"/>
    </row>
    <row r="72" spans="1:11" ht="15.95" hidden="1" customHeight="1" outlineLevel="1" x14ac:dyDescent="0.25">
      <c r="A72" s="198"/>
      <c r="B72" s="200"/>
      <c r="C72" s="96" t="s">
        <v>110</v>
      </c>
      <c r="D72"/>
      <c r="E72" s="100"/>
      <c r="F72" s="92"/>
      <c r="G72" s="93"/>
      <c r="H72"/>
      <c r="I72"/>
    </row>
    <row r="73" spans="1:11" ht="15.95" hidden="1" customHeight="1" outlineLevel="1" x14ac:dyDescent="0.25">
      <c r="A73" s="198"/>
      <c r="B73" s="200"/>
      <c r="C73" s="96" t="s">
        <v>102</v>
      </c>
      <c r="D73"/>
      <c r="E73" s="100"/>
      <c r="F73" s="92"/>
      <c r="G73" s="93"/>
      <c r="H73"/>
      <c r="I73"/>
    </row>
    <row r="74" spans="1:11" ht="15.95" hidden="1" customHeight="1" outlineLevel="1" x14ac:dyDescent="0.25">
      <c r="A74" s="198"/>
      <c r="B74" s="200"/>
      <c r="C74" s="96" t="s">
        <v>103</v>
      </c>
      <c r="D74"/>
      <c r="E74" s="100"/>
      <c r="F74" s="92"/>
      <c r="G74" s="93"/>
      <c r="H74"/>
      <c r="I74"/>
    </row>
    <row r="75" spans="1:11" ht="15.95" hidden="1" customHeight="1" outlineLevel="1" x14ac:dyDescent="0.25">
      <c r="A75" s="198"/>
      <c r="B75" s="200"/>
      <c r="C75" s="96" t="s">
        <v>28</v>
      </c>
      <c r="D75"/>
      <c r="E75" s="100"/>
      <c r="F75" s="92"/>
      <c r="G75" s="93"/>
      <c r="H75"/>
      <c r="I75"/>
      <c r="J75" s="16"/>
    </row>
    <row r="76" spans="1:11" s="11" customFormat="1" ht="18" hidden="1" customHeight="1" outlineLevel="1" x14ac:dyDescent="0.25">
      <c r="A76" s="198"/>
      <c r="B76" s="201"/>
      <c r="C76" s="101" t="s">
        <v>44</v>
      </c>
      <c r="D76"/>
      <c r="E76" s="83"/>
      <c r="F76" s="102">
        <f>+F55+F62+F63+SUM(F64:F75)</f>
        <v>0</v>
      </c>
      <c r="G76" s="102"/>
      <c r="H76"/>
      <c r="I76"/>
      <c r="J76" s="26"/>
      <c r="K76" s="27"/>
    </row>
    <row r="77" spans="1:11" s="7" customFormat="1" ht="10.5" hidden="1" customHeight="1" outlineLevel="1" x14ac:dyDescent="0.25">
      <c r="A77" s="198"/>
      <c r="B77" s="33"/>
      <c r="C77" s="53"/>
      <c r="D77"/>
      <c r="E77" s="28"/>
      <c r="F77" s="28"/>
      <c r="G77" s="28"/>
      <c r="H77"/>
      <c r="I77"/>
      <c r="J77" s="16"/>
    </row>
    <row r="78" spans="1:11" ht="18.75" hidden="1" customHeight="1" outlineLevel="1" x14ac:dyDescent="0.25">
      <c r="A78" s="198"/>
      <c r="B78" s="202" t="s">
        <v>45</v>
      </c>
      <c r="C78" s="103" t="s">
        <v>67</v>
      </c>
      <c r="D78"/>
      <c r="E78" s="104"/>
      <c r="F78" s="105"/>
      <c r="G78" s="106"/>
      <c r="H78"/>
      <c r="I78"/>
    </row>
    <row r="79" spans="1:11" ht="18.75" hidden="1" customHeight="1" outlineLevel="1" x14ac:dyDescent="0.25">
      <c r="A79" s="198"/>
      <c r="B79" s="203"/>
      <c r="C79" s="107" t="s">
        <v>68</v>
      </c>
      <c r="D79"/>
      <c r="E79" s="104"/>
      <c r="F79" s="92"/>
      <c r="G79" s="93"/>
      <c r="H79"/>
      <c r="I79"/>
    </row>
    <row r="80" spans="1:11" s="11" customFormat="1" ht="18.75" hidden="1" customHeight="1" outlineLevel="1" x14ac:dyDescent="0.25">
      <c r="A80" s="198"/>
      <c r="B80" s="204"/>
      <c r="C80" s="108" t="s">
        <v>46</v>
      </c>
      <c r="D80"/>
      <c r="E80" s="21"/>
      <c r="F80" s="102">
        <f>SUM(F78:F79)</f>
        <v>0</v>
      </c>
      <c r="G80" s="102"/>
      <c r="H80"/>
      <c r="I80"/>
      <c r="J80" s="29"/>
    </row>
    <row r="81" spans="1:11" customFormat="1" ht="18.75" customHeight="1" collapsed="1" x14ac:dyDescent="0.25"/>
    <row r="82" spans="1:11" ht="33" customHeight="1" x14ac:dyDescent="0.2">
      <c r="A82" s="183" t="s">
        <v>84</v>
      </c>
      <c r="B82" s="184"/>
      <c r="C82" s="184"/>
      <c r="D82" s="184"/>
      <c r="E82" s="184"/>
      <c r="F82" s="184"/>
      <c r="G82" s="184"/>
      <c r="H82" s="184"/>
      <c r="I82" s="185"/>
    </row>
    <row r="83" spans="1:11" ht="8.25" customHeight="1" x14ac:dyDescent="0.25">
      <c r="C83" s="5"/>
      <c r="D83"/>
      <c r="F83" s="3"/>
      <c r="G83" s="6"/>
      <c r="H83" s="7"/>
    </row>
    <row r="84" spans="1:11" s="8" customFormat="1" ht="39" customHeight="1" x14ac:dyDescent="0.25">
      <c r="C84" s="62"/>
      <c r="D84" s="110" t="str">
        <f>+D8</f>
        <v>Meta 
2020</v>
      </c>
      <c r="E84"/>
      <c r="F84" s="110" t="str">
        <f>+F8</f>
        <v>Recaudación
 2019</v>
      </c>
      <c r="G84" s="110" t="str">
        <f>+G8</f>
        <v>Recaudación 
2020</v>
      </c>
      <c r="H84"/>
      <c r="I84" s="110" t="s">
        <v>62</v>
      </c>
      <c r="J84" s="10"/>
    </row>
    <row r="85" spans="1:11" customFormat="1" ht="6" customHeight="1" x14ac:dyDescent="0.25"/>
    <row r="86" spans="1:11" s="8" customFormat="1" ht="15.95" customHeight="1" x14ac:dyDescent="0.2">
      <c r="A86" s="186" t="s">
        <v>42</v>
      </c>
      <c r="B86" s="187" t="s">
        <v>43</v>
      </c>
      <c r="C86" s="87" t="s">
        <v>1</v>
      </c>
      <c r="D86" s="88">
        <f t="shared" ref="D86:D106" si="7">+D10</f>
        <v>216593.9801586598</v>
      </c>
      <c r="E86" s="100"/>
      <c r="F86" s="88">
        <f t="shared" ref="F86:F106" si="8">+F10+F55</f>
        <v>223585.40371000112</v>
      </c>
      <c r="G86" s="90">
        <f t="shared" ref="G86:G106" si="9">+G10</f>
        <v>218920.37701000058</v>
      </c>
      <c r="H86" s="17"/>
      <c r="I86" s="179">
        <f>+G107/G116</f>
        <v>0.86498491731190641</v>
      </c>
      <c r="J86" s="16"/>
    </row>
    <row r="87" spans="1:11" ht="15.95" hidden="1" customHeight="1" outlineLevel="1" x14ac:dyDescent="0.25">
      <c r="A87" s="186"/>
      <c r="B87" s="188"/>
      <c r="C87" s="91" t="s">
        <v>72</v>
      </c>
      <c r="D87" s="92">
        <f t="shared" si="7"/>
        <v>198678.11514381313</v>
      </c>
      <c r="E87" s="100"/>
      <c r="F87" s="92">
        <f t="shared" si="8"/>
        <v>202756.50680000111</v>
      </c>
      <c r="G87" s="93">
        <f t="shared" si="9"/>
        <v>194875.52365000057</v>
      </c>
      <c r="H87" s="18"/>
      <c r="I87" s="180"/>
      <c r="J87" s="16"/>
    </row>
    <row r="88" spans="1:11" ht="15.95" hidden="1" customHeight="1" outlineLevel="1" x14ac:dyDescent="0.25">
      <c r="A88" s="186"/>
      <c r="B88" s="188"/>
      <c r="C88" s="91" t="s">
        <v>35</v>
      </c>
      <c r="D88" s="92">
        <f t="shared" si="7"/>
        <v>2330.8339909568467</v>
      </c>
      <c r="E88" s="100"/>
      <c r="F88" s="92">
        <f t="shared" si="8"/>
        <v>4107.0718700000025</v>
      </c>
      <c r="G88" s="93">
        <f t="shared" si="9"/>
        <v>3221.3092700000025</v>
      </c>
      <c r="H88" s="18"/>
      <c r="I88" s="180"/>
      <c r="J88" s="19"/>
    </row>
    <row r="89" spans="1:11" ht="15.95" hidden="1" customHeight="1" outlineLevel="1" x14ac:dyDescent="0.25">
      <c r="A89" s="186"/>
      <c r="B89" s="188"/>
      <c r="C89" s="91" t="s">
        <v>73</v>
      </c>
      <c r="D89" s="92">
        <f t="shared" si="7"/>
        <v>15585.031023889811</v>
      </c>
      <c r="E89" s="100"/>
      <c r="F89" s="92">
        <f t="shared" si="8"/>
        <v>16721.825040000003</v>
      </c>
      <c r="G89" s="93">
        <f t="shared" si="9"/>
        <v>20823.544089999999</v>
      </c>
      <c r="H89" s="18"/>
      <c r="I89" s="180"/>
      <c r="J89" s="19"/>
    </row>
    <row r="90" spans="1:11" ht="15.95" hidden="1" customHeight="1" outlineLevel="1" x14ac:dyDescent="0.25">
      <c r="A90" s="186"/>
      <c r="B90" s="188"/>
      <c r="C90" s="94" t="s">
        <v>34</v>
      </c>
      <c r="D90" s="92">
        <f t="shared" si="7"/>
        <v>6962.992822263479</v>
      </c>
      <c r="E90" s="100"/>
      <c r="F90" s="92">
        <f t="shared" si="8"/>
        <v>7944.2893100000001</v>
      </c>
      <c r="G90" s="93">
        <f t="shared" si="9"/>
        <v>6383.1718999999994</v>
      </c>
      <c r="H90" s="18"/>
      <c r="I90" s="180"/>
      <c r="J90" s="19"/>
    </row>
    <row r="91" spans="1:11" ht="15.95" hidden="1" customHeight="1" outlineLevel="1" x14ac:dyDescent="0.25">
      <c r="A91" s="186"/>
      <c r="B91" s="188"/>
      <c r="C91" s="94" t="s">
        <v>33</v>
      </c>
      <c r="D91" s="92">
        <f t="shared" si="7"/>
        <v>7029.1983348578515</v>
      </c>
      <c r="E91" s="100"/>
      <c r="F91" s="92">
        <f t="shared" si="8"/>
        <v>7653.8409500000007</v>
      </c>
      <c r="G91" s="93">
        <f t="shared" si="9"/>
        <v>13222.129490000003</v>
      </c>
      <c r="H91" s="18"/>
      <c r="I91" s="180"/>
      <c r="J91" s="19"/>
    </row>
    <row r="92" spans="1:11" ht="15.95" hidden="1" customHeight="1" outlineLevel="1" x14ac:dyDescent="0.25">
      <c r="A92" s="186"/>
      <c r="B92" s="188"/>
      <c r="C92" s="94" t="s">
        <v>32</v>
      </c>
      <c r="D92" s="92">
        <f t="shared" si="7"/>
        <v>1592.8398667684794</v>
      </c>
      <c r="E92" s="100"/>
      <c r="F92" s="92">
        <f t="shared" si="8"/>
        <v>1123.6947799999998</v>
      </c>
      <c r="G92" s="93">
        <f t="shared" si="9"/>
        <v>1218.2427000000002</v>
      </c>
      <c r="H92" s="18"/>
      <c r="I92" s="180"/>
      <c r="J92" s="19"/>
    </row>
    <row r="93" spans="1:11" ht="15.95" customHeight="1" collapsed="1" x14ac:dyDescent="0.25">
      <c r="A93" s="186"/>
      <c r="B93" s="188"/>
      <c r="C93" s="95" t="s">
        <v>69</v>
      </c>
      <c r="D93" s="92">
        <f t="shared" si="7"/>
        <v>379825.59831623646</v>
      </c>
      <c r="E93" s="100"/>
      <c r="F93" s="92">
        <f t="shared" si="8"/>
        <v>391708.99736000586</v>
      </c>
      <c r="G93" s="93">
        <f t="shared" si="9"/>
        <v>365291.83612000389</v>
      </c>
      <c r="H93" s="17"/>
      <c r="I93" s="180"/>
      <c r="J93" s="20"/>
    </row>
    <row r="94" spans="1:11" ht="15.95" customHeight="1" x14ac:dyDescent="0.25">
      <c r="A94" s="186"/>
      <c r="B94" s="188"/>
      <c r="C94" s="95" t="s">
        <v>70</v>
      </c>
      <c r="D94" s="92">
        <f t="shared" si="7"/>
        <v>54861.997027900208</v>
      </c>
      <c r="E94" s="100"/>
      <c r="F94" s="92">
        <f t="shared" si="8"/>
        <v>50115.457830000007</v>
      </c>
      <c r="G94" s="93">
        <f t="shared" si="9"/>
        <v>52465.570619999999</v>
      </c>
      <c r="H94" s="17"/>
      <c r="I94" s="180"/>
      <c r="J94" s="16"/>
    </row>
    <row r="95" spans="1:11" ht="15.95" customHeight="1" x14ac:dyDescent="0.25">
      <c r="A95" s="186"/>
      <c r="B95" s="188"/>
      <c r="C95" s="96" t="s">
        <v>39</v>
      </c>
      <c r="D95" s="92">
        <f t="shared" si="7"/>
        <v>1310.8942704200745</v>
      </c>
      <c r="E95" s="100"/>
      <c r="F95" s="92">
        <f t="shared" si="8"/>
        <v>13542.741667999846</v>
      </c>
      <c r="G95" s="93">
        <f t="shared" si="9"/>
        <v>1257.4145679999992</v>
      </c>
      <c r="H95" s="17"/>
      <c r="I95" s="180"/>
      <c r="J95" s="16"/>
    </row>
    <row r="96" spans="1:11" s="8" customFormat="1" ht="15.95" customHeight="1" x14ac:dyDescent="0.25">
      <c r="A96" s="186"/>
      <c r="B96" s="188"/>
      <c r="C96" s="96" t="s">
        <v>40</v>
      </c>
      <c r="D96" s="92">
        <f t="shared" si="7"/>
        <v>3366.3501015417055</v>
      </c>
      <c r="E96" s="100"/>
      <c r="F96" s="92">
        <f t="shared" si="8"/>
        <v>3199.1118700000002</v>
      </c>
      <c r="G96" s="93">
        <f t="shared" si="9"/>
        <v>3334.53152</v>
      </c>
      <c r="H96" s="21"/>
      <c r="I96" s="180"/>
      <c r="J96" s="16"/>
      <c r="K96" s="22"/>
    </row>
    <row r="97" spans="1:11" ht="15.95" customHeight="1" x14ac:dyDescent="0.25">
      <c r="A97" s="186"/>
      <c r="B97" s="188"/>
      <c r="C97" s="96" t="s">
        <v>24</v>
      </c>
      <c r="D97" s="92">
        <f t="shared" si="7"/>
        <v>25872.739924402118</v>
      </c>
      <c r="E97" s="100"/>
      <c r="F97" s="92">
        <f t="shared" si="8"/>
        <v>24668.113910000724</v>
      </c>
      <c r="G97" s="93">
        <f t="shared" si="9"/>
        <v>26006.070789999681</v>
      </c>
      <c r="H97" s="17"/>
      <c r="I97" s="180"/>
      <c r="J97" s="16"/>
      <c r="K97" s="23"/>
    </row>
    <row r="98" spans="1:11" ht="15.95" customHeight="1" x14ac:dyDescent="0.25">
      <c r="A98" s="186"/>
      <c r="B98" s="188"/>
      <c r="C98" s="96" t="s">
        <v>25</v>
      </c>
      <c r="D98" s="92">
        <f t="shared" si="7"/>
        <v>100764.09263428164</v>
      </c>
      <c r="E98" s="100"/>
      <c r="F98" s="92">
        <f t="shared" si="8"/>
        <v>97325.80290000001</v>
      </c>
      <c r="G98" s="93">
        <f t="shared" si="9"/>
        <v>85744.82819</v>
      </c>
      <c r="H98" s="17"/>
      <c r="I98" s="180"/>
      <c r="J98" s="16"/>
      <c r="K98" s="24"/>
    </row>
    <row r="99" spans="1:11" ht="15.95" customHeight="1" x14ac:dyDescent="0.25">
      <c r="A99" s="186"/>
      <c r="B99" s="188"/>
      <c r="C99" s="96" t="s">
        <v>37</v>
      </c>
      <c r="D99" s="92">
        <f t="shared" si="7"/>
        <v>1993.7124042353482</v>
      </c>
      <c r="E99" s="100"/>
      <c r="F99" s="92">
        <f t="shared" si="8"/>
        <v>2093.2132199999996</v>
      </c>
      <c r="G99" s="93">
        <f t="shared" si="9"/>
        <v>2242.7446300000001</v>
      </c>
      <c r="H99" s="17"/>
      <c r="I99" s="180"/>
      <c r="J99" s="25"/>
      <c r="K99" s="23"/>
    </row>
    <row r="100" spans="1:11" ht="15.95" customHeight="1" x14ac:dyDescent="0.25">
      <c r="A100" s="186"/>
      <c r="B100" s="188"/>
      <c r="C100" s="96" t="s">
        <v>26</v>
      </c>
      <c r="D100" s="92">
        <f t="shared" si="7"/>
        <v>2076.0002577514647</v>
      </c>
      <c r="E100" s="100"/>
      <c r="F100" s="92">
        <f t="shared" si="8"/>
        <v>1951.2183500000783</v>
      </c>
      <c r="G100" s="93">
        <f t="shared" si="9"/>
        <v>1962.833290000058</v>
      </c>
      <c r="H100" s="17"/>
      <c r="I100" s="180"/>
      <c r="J100" s="25"/>
    </row>
    <row r="101" spans="1:11" ht="15.95" customHeight="1" x14ac:dyDescent="0.25">
      <c r="A101" s="186"/>
      <c r="B101" s="188"/>
      <c r="C101" s="96" t="s">
        <v>27</v>
      </c>
      <c r="D101" s="92">
        <f t="shared" si="7"/>
        <v>620.64263793498833</v>
      </c>
      <c r="E101" s="100"/>
      <c r="F101" s="92">
        <f t="shared" si="8"/>
        <v>692.86661000000004</v>
      </c>
      <c r="G101" s="93">
        <f t="shared" si="9"/>
        <v>2140.3225500000003</v>
      </c>
      <c r="H101" s="17"/>
      <c r="I101" s="180"/>
      <c r="J101" s="16"/>
    </row>
    <row r="102" spans="1:11" ht="15.95" customHeight="1" x14ac:dyDescent="0.25">
      <c r="A102" s="186"/>
      <c r="B102" s="188"/>
      <c r="C102" s="96" t="s">
        <v>38</v>
      </c>
      <c r="D102" s="92">
        <f t="shared" si="7"/>
        <v>8838.6299758334007</v>
      </c>
      <c r="E102" s="100"/>
      <c r="F102" s="92">
        <f t="shared" si="8"/>
        <v>8196.184369999999</v>
      </c>
      <c r="G102" s="93">
        <f t="shared" si="9"/>
        <v>11909.776260000001</v>
      </c>
      <c r="H102" s="17"/>
      <c r="I102" s="180"/>
    </row>
    <row r="103" spans="1:11" ht="15.95" customHeight="1" x14ac:dyDescent="0.25">
      <c r="A103" s="186"/>
      <c r="B103" s="188"/>
      <c r="C103" s="96" t="s">
        <v>110</v>
      </c>
      <c r="D103" s="92">
        <f t="shared" si="7"/>
        <v>0</v>
      </c>
      <c r="E103" s="100"/>
      <c r="F103" s="92">
        <f t="shared" si="8"/>
        <v>0</v>
      </c>
      <c r="G103" s="93">
        <f t="shared" si="9"/>
        <v>2433.8584000000005</v>
      </c>
      <c r="H103" s="17"/>
      <c r="I103" s="180"/>
    </row>
    <row r="104" spans="1:11" ht="15.95" customHeight="1" x14ac:dyDescent="0.25">
      <c r="A104" s="186"/>
      <c r="B104" s="188"/>
      <c r="C104" s="96" t="s">
        <v>102</v>
      </c>
      <c r="D104" s="92">
        <f t="shared" si="7"/>
        <v>2337.5464185677451</v>
      </c>
      <c r="E104" s="100"/>
      <c r="F104" s="92">
        <f t="shared" si="8"/>
        <v>2336.2131800001662</v>
      </c>
      <c r="G104" s="93">
        <f t="shared" si="9"/>
        <v>3973.5005500003126</v>
      </c>
      <c r="H104" s="17"/>
      <c r="I104" s="180"/>
    </row>
    <row r="105" spans="1:11" ht="15.95" customHeight="1" x14ac:dyDescent="0.25">
      <c r="A105" s="186"/>
      <c r="B105" s="188"/>
      <c r="C105" s="96" t="s">
        <v>103</v>
      </c>
      <c r="D105" s="92">
        <f t="shared" si="7"/>
        <v>3652.0505899471677</v>
      </c>
      <c r="E105" s="100"/>
      <c r="F105" s="92">
        <f t="shared" si="8"/>
        <v>3668.5844900003663</v>
      </c>
      <c r="G105" s="93">
        <f t="shared" si="9"/>
        <v>3574.69746000022</v>
      </c>
      <c r="H105" s="17"/>
      <c r="I105" s="180"/>
    </row>
    <row r="106" spans="1:11" ht="15.95" customHeight="1" x14ac:dyDescent="0.25">
      <c r="A106" s="186"/>
      <c r="B106" s="188"/>
      <c r="C106" s="96" t="s">
        <v>28</v>
      </c>
      <c r="D106" s="92">
        <f t="shared" si="7"/>
        <v>324.18091427015702</v>
      </c>
      <c r="E106" s="100"/>
      <c r="F106" s="92">
        <f t="shared" si="8"/>
        <v>1093.6836699999999</v>
      </c>
      <c r="G106" s="93">
        <f t="shared" si="9"/>
        <v>1832.4492299999999</v>
      </c>
      <c r="H106" s="21"/>
      <c r="I106" s="180"/>
      <c r="J106" s="16"/>
    </row>
    <row r="107" spans="1:11" s="11" customFormat="1" ht="18" customHeight="1" x14ac:dyDescent="0.2">
      <c r="A107" s="186"/>
      <c r="B107" s="189"/>
      <c r="C107" s="111" t="s">
        <v>88</v>
      </c>
      <c r="D107" s="112">
        <f>+D86+D93+D94+SUM(D95:D106)</f>
        <v>802438.41563198227</v>
      </c>
      <c r="E107" s="83"/>
      <c r="F107" s="112">
        <f>+F86+F93+F94+SUM(F95:F106)</f>
        <v>824177.59313800815</v>
      </c>
      <c r="G107" s="112">
        <f>+G86+G93+G94+SUM(G95:G106)</f>
        <v>783090.81118800479</v>
      </c>
      <c r="H107" s="21"/>
      <c r="I107" s="181"/>
      <c r="J107" s="26"/>
      <c r="K107" s="27"/>
    </row>
    <row r="108" spans="1:11" s="7" customFormat="1" ht="10.5" customHeight="1" x14ac:dyDescent="0.25">
      <c r="A108" s="186"/>
      <c r="B108" s="33"/>
      <c r="C108" s="53"/>
      <c r="D108" s="28"/>
      <c r="E108" s="28"/>
      <c r="F108" s="28"/>
      <c r="G108" s="28"/>
      <c r="H108" s="21"/>
      <c r="I108" s="54"/>
      <c r="J108" s="16"/>
    </row>
    <row r="109" spans="1:11" ht="18.75" customHeight="1" x14ac:dyDescent="0.25">
      <c r="A109" s="186"/>
      <c r="B109" s="190" t="s">
        <v>45</v>
      </c>
      <c r="C109" s="103" t="s">
        <v>67</v>
      </c>
      <c r="D109" s="105">
        <f>+D33</f>
        <v>152402.72046335577</v>
      </c>
      <c r="E109" s="104"/>
      <c r="F109" s="105">
        <f>+F33+F78</f>
        <v>141245.40065999969</v>
      </c>
      <c r="G109" s="106">
        <f>+G33</f>
        <v>109149.17022999976</v>
      </c>
      <c r="H109" s="21"/>
      <c r="I109" s="179">
        <f>+G111/G116</f>
        <v>0.13501508268809362</v>
      </c>
    </row>
    <row r="110" spans="1:11" ht="18.75" customHeight="1" x14ac:dyDescent="0.25">
      <c r="A110" s="186"/>
      <c r="B110" s="191"/>
      <c r="C110" s="107" t="s">
        <v>68</v>
      </c>
      <c r="D110" s="92">
        <f>+D34</f>
        <v>19699.397990851001</v>
      </c>
      <c r="E110" s="104"/>
      <c r="F110" s="92">
        <f>+F34+F79</f>
        <v>18850.660649999965</v>
      </c>
      <c r="G110" s="93">
        <f>+G34</f>
        <v>13083.100539999979</v>
      </c>
      <c r="H110" s="21"/>
      <c r="I110" s="180"/>
    </row>
    <row r="111" spans="1:11" s="11" customFormat="1" ht="18.75" customHeight="1" x14ac:dyDescent="0.25">
      <c r="A111" s="186"/>
      <c r="B111" s="192"/>
      <c r="C111" s="139" t="s">
        <v>117</v>
      </c>
      <c r="D111" s="112">
        <f>SUM(D109:D110)</f>
        <v>172102.11845420676</v>
      </c>
      <c r="E111" s="21"/>
      <c r="F111" s="112">
        <f>SUM(F109:F110)</f>
        <v>160096.06130999967</v>
      </c>
      <c r="G111" s="112">
        <f>SUM(G109:G110)</f>
        <v>122232.27076999974</v>
      </c>
      <c r="H111" s="17"/>
      <c r="I111" s="181"/>
      <c r="J111" s="29"/>
    </row>
    <row r="112" spans="1:11" s="11" customFormat="1" ht="15.75" x14ac:dyDescent="0.25">
      <c r="A112" s="186"/>
      <c r="B112" s="33"/>
      <c r="C112" s="30"/>
      <c r="D112" s="34"/>
      <c r="E112" s="21"/>
      <c r="F112" s="31"/>
      <c r="G112" s="34"/>
      <c r="H112" s="17"/>
      <c r="I112" s="54"/>
      <c r="J112" s="29"/>
    </row>
    <row r="113" spans="1:10" s="11" customFormat="1" ht="15.75" customHeight="1" x14ac:dyDescent="0.25">
      <c r="A113" s="186"/>
      <c r="B113" s="182" t="s">
        <v>47</v>
      </c>
      <c r="C113" s="182"/>
      <c r="D113" s="113">
        <f>D116-D114</f>
        <v>364384.47018630384</v>
      </c>
      <c r="E113" s="21"/>
      <c r="F113" s="113">
        <f t="shared" ref="F113:G113" si="10">F116-F114</f>
        <v>379154.02607800218</v>
      </c>
      <c r="G113" s="113">
        <f t="shared" si="10"/>
        <v>361998.87292800087</v>
      </c>
      <c r="H113" s="17"/>
      <c r="I113" s="114">
        <f>+G113/$G$40</f>
        <v>0.39985600736599025</v>
      </c>
      <c r="J113" s="29"/>
    </row>
    <row r="114" spans="1:10" s="11" customFormat="1" ht="15.75" customHeight="1" x14ac:dyDescent="0.2">
      <c r="A114" s="186"/>
      <c r="B114" s="182" t="s">
        <v>48</v>
      </c>
      <c r="C114" s="182"/>
      <c r="D114" s="113">
        <f>+D93+D94+D96+D111</f>
        <v>610156.06389988516</v>
      </c>
      <c r="E114" s="21"/>
      <c r="F114" s="113">
        <f>+F93+F94+F96+F111</f>
        <v>605119.62837000564</v>
      </c>
      <c r="G114" s="113">
        <f>+G93+G94+G96+G111</f>
        <v>543324.20903000364</v>
      </c>
      <c r="H114" s="84"/>
      <c r="I114" s="114">
        <f>+G114/$G$40</f>
        <v>0.60014399263400964</v>
      </c>
      <c r="J114" s="29"/>
    </row>
    <row r="115" spans="1:10" s="7" customFormat="1" ht="15" x14ac:dyDescent="0.25">
      <c r="B115" s="33"/>
      <c r="C115" s="30"/>
      <c r="D115" s="34"/>
      <c r="E115" s="21"/>
      <c r="F115" s="32"/>
      <c r="G115" s="32"/>
      <c r="H115" s="17"/>
      <c r="I115" s="33"/>
      <c r="J115" s="19"/>
    </row>
    <row r="116" spans="1:10" s="7" customFormat="1" ht="26.25" customHeight="1" x14ac:dyDescent="0.25">
      <c r="A116" s="210" t="s">
        <v>49</v>
      </c>
      <c r="B116" s="211" t="s">
        <v>80</v>
      </c>
      <c r="C116" s="212"/>
      <c r="D116" s="115">
        <f>+D107+D111</f>
        <v>974540.534086189</v>
      </c>
      <c r="E116" s="55"/>
      <c r="F116" s="115">
        <f>+F107+F111</f>
        <v>984273.65444800782</v>
      </c>
      <c r="G116" s="115">
        <f>+G107+G111</f>
        <v>905323.08195800451</v>
      </c>
      <c r="H116" s="17"/>
      <c r="I116" s="83"/>
      <c r="J116" s="19"/>
    </row>
    <row r="117" spans="1:10" s="7" customFormat="1" ht="14.25" customHeight="1" x14ac:dyDescent="0.2">
      <c r="A117" s="210"/>
      <c r="B117" s="213" t="s">
        <v>78</v>
      </c>
      <c r="C117" s="214"/>
      <c r="D117" s="116"/>
      <c r="E117" s="104"/>
      <c r="F117" s="116">
        <f>+F41</f>
        <v>46147.709670000237</v>
      </c>
      <c r="G117" s="116">
        <f>+G41</f>
        <v>45053.805520000336</v>
      </c>
      <c r="H117" s="17"/>
      <c r="I117" s="83"/>
      <c r="J117" s="19"/>
    </row>
    <row r="118" spans="1:10" s="7" customFormat="1" ht="14.25" customHeight="1" x14ac:dyDescent="0.2">
      <c r="A118" s="210"/>
      <c r="B118" s="213" t="s">
        <v>79</v>
      </c>
      <c r="C118" s="214"/>
      <c r="D118" s="116"/>
      <c r="E118" s="104"/>
      <c r="F118" s="116">
        <f>+F42</f>
        <v>3147.80656</v>
      </c>
      <c r="G118" s="116">
        <f>+G42</f>
        <v>3367.8144799999995</v>
      </c>
      <c r="H118" s="17"/>
      <c r="I118" s="83"/>
      <c r="J118" s="19"/>
    </row>
    <row r="119" spans="1:10" s="7" customFormat="1" ht="27" customHeight="1" x14ac:dyDescent="0.25">
      <c r="A119" s="210"/>
      <c r="B119" s="211" t="s">
        <v>83</v>
      </c>
      <c r="C119" s="212"/>
      <c r="D119" s="115"/>
      <c r="E119" s="55"/>
      <c r="F119" s="117">
        <f>+F116-F117-F118</f>
        <v>934978.13821800752</v>
      </c>
      <c r="G119" s="117">
        <f>+G116-G117-G118</f>
        <v>856901.46195800428</v>
      </c>
      <c r="H119" s="17"/>
      <c r="I119" s="83"/>
      <c r="J119" s="19"/>
    </row>
    <row r="120" spans="1:10" s="7" customFormat="1" ht="14.25" customHeight="1" x14ac:dyDescent="0.25">
      <c r="A120" s="210"/>
      <c r="B120" s="213" t="s">
        <v>91</v>
      </c>
      <c r="C120" s="214"/>
      <c r="D120" s="118"/>
      <c r="E120" s="119"/>
      <c r="F120" s="120">
        <f>+F44</f>
        <v>26496.373820000154</v>
      </c>
      <c r="G120" s="120">
        <f>+G44</f>
        <v>13177.271710000217</v>
      </c>
      <c r="H120" s="17"/>
      <c r="I120" s="83"/>
      <c r="J120" s="19"/>
    </row>
    <row r="121" spans="1:10" s="7" customFormat="1" ht="38.25" customHeight="1" x14ac:dyDescent="0.25">
      <c r="A121" s="210"/>
      <c r="B121" s="215" t="s">
        <v>93</v>
      </c>
      <c r="C121" s="216"/>
      <c r="D121" s="115"/>
      <c r="E121" s="55"/>
      <c r="F121" s="121">
        <f>+F119-F120</f>
        <v>908481.76439800742</v>
      </c>
      <c r="G121" s="121">
        <f>+G119-G120</f>
        <v>843724.19024800404</v>
      </c>
      <c r="H121" s="17"/>
      <c r="I121" s="83"/>
      <c r="J121" s="19"/>
    </row>
    <row r="122" spans="1:10" customFormat="1" ht="15" customHeight="1" x14ac:dyDescent="0.25">
      <c r="A122" s="207" t="s">
        <v>119</v>
      </c>
      <c r="B122" s="207"/>
      <c r="C122" s="207"/>
    </row>
    <row r="123" spans="1:10" s="7" customFormat="1" ht="54" customHeight="1" x14ac:dyDescent="0.2">
      <c r="A123" s="206" t="s">
        <v>104</v>
      </c>
      <c r="B123" s="206"/>
      <c r="C123" s="206"/>
      <c r="D123" s="206"/>
      <c r="E123" s="206"/>
      <c r="F123" s="206"/>
      <c r="G123" s="206"/>
      <c r="H123" s="206"/>
      <c r="I123" s="206"/>
      <c r="J123" s="19"/>
    </row>
    <row r="124" spans="1:10" s="7" customFormat="1" ht="12.75" customHeight="1" x14ac:dyDescent="0.2">
      <c r="A124" s="206" t="s">
        <v>74</v>
      </c>
      <c r="B124" s="206"/>
      <c r="C124" s="206"/>
      <c r="D124" s="206"/>
      <c r="E124" s="206"/>
      <c r="F124" s="206"/>
      <c r="G124" s="206"/>
      <c r="H124" s="206"/>
      <c r="I124" s="206"/>
      <c r="J124" s="19"/>
    </row>
    <row r="125" spans="1:10" s="7" customFormat="1" ht="12.75" customHeight="1" x14ac:dyDescent="0.2">
      <c r="A125" s="206" t="s">
        <v>75</v>
      </c>
      <c r="B125" s="206"/>
      <c r="C125" s="206"/>
      <c r="D125" s="206"/>
      <c r="E125" s="206"/>
      <c r="F125" s="206"/>
      <c r="G125" s="206"/>
      <c r="H125" s="206"/>
      <c r="I125" s="206"/>
      <c r="J125" s="19"/>
    </row>
    <row r="126" spans="1:10" s="7" customFormat="1" ht="12.75" customHeight="1" x14ac:dyDescent="0.2">
      <c r="A126" s="206" t="s">
        <v>105</v>
      </c>
      <c r="B126" s="206"/>
      <c r="C126" s="206"/>
      <c r="D126" s="206"/>
      <c r="E126" s="206"/>
      <c r="F126" s="206"/>
      <c r="G126" s="206"/>
      <c r="H126" s="206"/>
      <c r="I126" s="206"/>
      <c r="J126" s="19"/>
    </row>
    <row r="127" spans="1:10" s="7" customFormat="1" ht="12.75" customHeight="1" x14ac:dyDescent="0.2">
      <c r="A127" s="206" t="s">
        <v>106</v>
      </c>
      <c r="B127" s="206"/>
      <c r="C127" s="206"/>
      <c r="D127" s="206"/>
      <c r="E127" s="206"/>
      <c r="F127" s="206"/>
      <c r="G127" s="206"/>
      <c r="H127" s="206"/>
      <c r="I127" s="206"/>
      <c r="J127" s="19"/>
    </row>
    <row r="128" spans="1:10" s="7" customFormat="1" ht="15" customHeight="1" x14ac:dyDescent="0.2">
      <c r="A128" s="206" t="s">
        <v>107</v>
      </c>
      <c r="B128" s="206"/>
      <c r="C128" s="206"/>
      <c r="D128" s="206"/>
      <c r="E128" s="206"/>
      <c r="F128" s="206"/>
      <c r="G128" s="206"/>
      <c r="H128" s="206"/>
      <c r="I128" s="206"/>
      <c r="J128" s="19"/>
    </row>
    <row r="129" spans="1:11" s="7" customFormat="1" ht="15" customHeight="1" x14ac:dyDescent="0.2">
      <c r="A129" s="206" t="s">
        <v>52</v>
      </c>
      <c r="B129" s="206"/>
      <c r="C129" s="206"/>
      <c r="D129" s="206"/>
      <c r="E129" s="206"/>
      <c r="F129" s="206"/>
      <c r="G129" s="206"/>
      <c r="H129" s="206"/>
      <c r="I129" s="206"/>
      <c r="J129" s="19"/>
    </row>
    <row r="130" spans="1:11" s="7" customFormat="1" ht="15" customHeight="1" x14ac:dyDescent="0.2">
      <c r="A130" s="207" t="s">
        <v>60</v>
      </c>
      <c r="B130" s="207"/>
      <c r="C130" s="207"/>
      <c r="D130" s="141"/>
      <c r="E130" s="141"/>
      <c r="F130" s="141"/>
      <c r="G130" s="141"/>
      <c r="H130" s="141"/>
      <c r="I130" s="141"/>
      <c r="J130" s="19"/>
    </row>
    <row r="131" spans="1:11" s="7" customFormat="1" ht="15" customHeight="1" x14ac:dyDescent="0.25">
      <c r="A131" s="208" t="s">
        <v>112</v>
      </c>
      <c r="B131" s="208"/>
      <c r="C131" s="208"/>
      <c r="D131" s="208"/>
      <c r="E131" s="208"/>
      <c r="F131" s="208"/>
      <c r="G131" s="32"/>
      <c r="H131" s="21"/>
      <c r="I131" s="33"/>
      <c r="J131" s="19"/>
    </row>
    <row r="132" spans="1:11" ht="15" customHeight="1" x14ac:dyDescent="0.2">
      <c r="A132" s="209" t="s">
        <v>64</v>
      </c>
      <c r="B132" s="209"/>
      <c r="C132" s="209"/>
      <c r="D132" s="209"/>
      <c r="E132" s="35"/>
      <c r="F132" s="35"/>
      <c r="G132" s="36"/>
      <c r="H132" s="36"/>
      <c r="I132" s="36"/>
    </row>
    <row r="133" spans="1:11" ht="15" customHeight="1" x14ac:dyDescent="0.2">
      <c r="A133" s="205" t="s">
        <v>29</v>
      </c>
      <c r="B133" s="205"/>
      <c r="C133" s="205"/>
      <c r="D133" s="205"/>
      <c r="E133" s="35"/>
      <c r="F133" s="35"/>
      <c r="G133" s="36"/>
      <c r="H133" s="36"/>
      <c r="I133" s="36"/>
    </row>
    <row r="134" spans="1:11" s="4" customFormat="1" x14ac:dyDescent="0.2">
      <c r="A134" s="3"/>
      <c r="B134" s="3"/>
      <c r="C134" s="36"/>
      <c r="D134" s="36"/>
      <c r="E134" s="35"/>
      <c r="F134" s="35"/>
      <c r="G134" s="36"/>
      <c r="H134" s="36"/>
      <c r="I134" s="36"/>
      <c r="K134" s="3"/>
    </row>
  </sheetData>
  <mergeCells count="52">
    <mergeCell ref="I10:I31"/>
    <mergeCell ref="B33:B35"/>
    <mergeCell ref="I33:I35"/>
    <mergeCell ref="A1:I1"/>
    <mergeCell ref="A2:I2"/>
    <mergeCell ref="A3:I3"/>
    <mergeCell ref="A4:I4"/>
    <mergeCell ref="A6:I6"/>
    <mergeCell ref="B37:C37"/>
    <mergeCell ref="B38:C38"/>
    <mergeCell ref="A40:A45"/>
    <mergeCell ref="B40:C40"/>
    <mergeCell ref="B41:C41"/>
    <mergeCell ref="B42:C42"/>
    <mergeCell ref="B43:C43"/>
    <mergeCell ref="B44:C44"/>
    <mergeCell ref="B45:C45"/>
    <mergeCell ref="A10:A38"/>
    <mergeCell ref="B10:B31"/>
    <mergeCell ref="A47:I47"/>
    <mergeCell ref="A51:C51"/>
    <mergeCell ref="A53:C53"/>
    <mergeCell ref="A55:A80"/>
    <mergeCell ref="B55:B76"/>
    <mergeCell ref="B78:B80"/>
    <mergeCell ref="A82:I82"/>
    <mergeCell ref="A86:A114"/>
    <mergeCell ref="B86:B107"/>
    <mergeCell ref="I86:I107"/>
    <mergeCell ref="B109:B111"/>
    <mergeCell ref="I109:I111"/>
    <mergeCell ref="B113:C113"/>
    <mergeCell ref="B114:C114"/>
    <mergeCell ref="A116:A121"/>
    <mergeCell ref="B116:C116"/>
    <mergeCell ref="B117:C117"/>
    <mergeCell ref="B118:C118"/>
    <mergeCell ref="B119:C119"/>
    <mergeCell ref="B120:C120"/>
    <mergeCell ref="B121:C121"/>
    <mergeCell ref="A133:D133"/>
    <mergeCell ref="A122:C122"/>
    <mergeCell ref="A123:I123"/>
    <mergeCell ref="A124:I124"/>
    <mergeCell ref="A125:I125"/>
    <mergeCell ref="A126:I126"/>
    <mergeCell ref="A127:I127"/>
    <mergeCell ref="A128:I128"/>
    <mergeCell ref="A129:I129"/>
    <mergeCell ref="A130:C130"/>
    <mergeCell ref="A131:F131"/>
    <mergeCell ref="A132:D132"/>
  </mergeCells>
  <conditionalFormatting sqref="H86">
    <cfRule type="iconSet" priority="23">
      <iconSet>
        <cfvo type="percent" val="0"/>
        <cfvo type="num" val="0.95"/>
        <cfvo type="num" val="1"/>
      </iconSet>
    </cfRule>
  </conditionalFormatting>
  <conditionalFormatting sqref="H107">
    <cfRule type="iconSet" priority="22">
      <iconSet>
        <cfvo type="percent" val="0"/>
        <cfvo type="num" val="0.95"/>
        <cfvo type="num" val="1"/>
      </iconSet>
    </cfRule>
  </conditionalFormatting>
  <conditionalFormatting sqref="H87:H92">
    <cfRule type="iconSet" priority="21">
      <iconSet>
        <cfvo type="percent" val="0"/>
        <cfvo type="num" val="0.95"/>
        <cfvo type="num" val="1"/>
      </iconSet>
    </cfRule>
  </conditionalFormatting>
  <conditionalFormatting sqref="H109:H113 H93:H94 H96 H115">
    <cfRule type="iconSet" priority="20">
      <iconSet>
        <cfvo type="percent" val="0"/>
        <cfvo type="num" val="0.95"/>
        <cfvo type="num" val="1"/>
      </iconSet>
    </cfRule>
  </conditionalFormatting>
  <conditionalFormatting sqref="H109:H113 H93:H94 H96">
    <cfRule type="iconSet" priority="19">
      <iconSet>
        <cfvo type="percent" val="0"/>
        <cfvo type="num" val="0.95"/>
        <cfvo type="num" val="1"/>
      </iconSet>
    </cfRule>
  </conditionalFormatting>
  <conditionalFormatting sqref="H93:H94">
    <cfRule type="iconSet" priority="18">
      <iconSet>
        <cfvo type="percent" val="0"/>
        <cfvo type="num" val="0.95"/>
        <cfvo type="num" val="1"/>
      </iconSet>
    </cfRule>
  </conditionalFormatting>
  <conditionalFormatting sqref="H95 H97:H105">
    <cfRule type="iconSet" priority="24">
      <iconSet>
        <cfvo type="percent" val="0"/>
        <cfvo type="num" val="0.95"/>
        <cfvo type="num" val="1"/>
      </iconSet>
    </cfRule>
  </conditionalFormatting>
  <conditionalFormatting sqref="H115 H86:H113">
    <cfRule type="iconSet" priority="25">
      <iconSet>
        <cfvo type="percent" val="0"/>
        <cfvo type="num" val="0.95" gte="0"/>
        <cfvo type="num" val="0.99" gte="0"/>
      </iconSet>
    </cfRule>
  </conditionalFormatting>
  <conditionalFormatting sqref="H116:H121">
    <cfRule type="iconSet" priority="16">
      <iconSet>
        <cfvo type="percent" val="0"/>
        <cfvo type="num" val="0.95"/>
        <cfvo type="num" val="1"/>
      </iconSet>
    </cfRule>
  </conditionalFormatting>
  <conditionalFormatting sqref="H116:H121">
    <cfRule type="iconSet" priority="15">
      <iconSet>
        <cfvo type="percent" val="0"/>
        <cfvo type="num" val="0.95"/>
        <cfvo type="num" val="1"/>
      </iconSet>
    </cfRule>
  </conditionalFormatting>
  <conditionalFormatting sqref="H116:H121">
    <cfRule type="iconSet" priority="17">
      <iconSet>
        <cfvo type="percent" val="0"/>
        <cfvo type="num" val="0.95" gte="0"/>
        <cfvo type="num" val="0.99" gte="0"/>
      </iconSet>
    </cfRule>
  </conditionalFormatting>
  <conditionalFormatting sqref="H9">
    <cfRule type="iconSet" priority="12">
      <iconSet>
        <cfvo type="percent" val="0"/>
        <cfvo type="num" val="0.95" gte="0"/>
        <cfvo type="num" val="1" gte="0"/>
      </iconSet>
    </cfRule>
  </conditionalFormatting>
  <conditionalFormatting sqref="H9">
    <cfRule type="iconSet" priority="13">
      <iconSet>
        <cfvo type="percent" val="0"/>
        <cfvo type="num" val="0.95" gte="0"/>
        <cfvo type="num" val="0.99" gte="0"/>
      </iconSet>
    </cfRule>
  </conditionalFormatting>
  <conditionalFormatting sqref="H40:H45">
    <cfRule type="iconSet" priority="2">
      <iconSet>
        <cfvo type="percent" val="0"/>
        <cfvo type="num" val="0.95"/>
        <cfvo type="num" val="1"/>
      </iconSet>
    </cfRule>
  </conditionalFormatting>
  <conditionalFormatting sqref="H40:H45">
    <cfRule type="iconSet" priority="1">
      <iconSet>
        <cfvo type="percent" val="0"/>
        <cfvo type="num" val="0.95"/>
        <cfvo type="num" val="1"/>
      </iconSet>
    </cfRule>
  </conditionalFormatting>
  <conditionalFormatting sqref="H40:H45">
    <cfRule type="iconSet" priority="3">
      <iconSet>
        <cfvo type="percent" val="0"/>
        <cfvo type="num" val="0.95" gte="0"/>
        <cfvo type="num" val="0.99" gte="0"/>
      </iconSet>
    </cfRule>
  </conditionalFormatting>
  <conditionalFormatting sqref="H9">
    <cfRule type="iconSet" priority="14">
      <iconSet>
        <cfvo type="percent" val="0"/>
        <cfvo type="num" val="0.95"/>
        <cfvo type="num" val="1"/>
      </iconSet>
    </cfRule>
  </conditionalFormatting>
  <conditionalFormatting sqref="H10">
    <cfRule type="iconSet" priority="9">
      <iconSet>
        <cfvo type="percent" val="0"/>
        <cfvo type="num" val="0.95"/>
        <cfvo type="num" val="1"/>
      </iconSet>
    </cfRule>
  </conditionalFormatting>
  <conditionalFormatting sqref="H31">
    <cfRule type="iconSet" priority="8">
      <iconSet>
        <cfvo type="percent" val="0"/>
        <cfvo type="num" val="0.95"/>
        <cfvo type="num" val="1"/>
      </iconSet>
    </cfRule>
  </conditionalFormatting>
  <conditionalFormatting sqref="H11:H16">
    <cfRule type="iconSet" priority="7">
      <iconSet>
        <cfvo type="percent" val="0"/>
        <cfvo type="num" val="0.95"/>
        <cfvo type="num" val="1"/>
      </iconSet>
    </cfRule>
  </conditionalFormatting>
  <conditionalFormatting sqref="H33:H37 H17:H18 H20 H39">
    <cfRule type="iconSet" priority="6">
      <iconSet>
        <cfvo type="percent" val="0"/>
        <cfvo type="num" val="0.95"/>
        <cfvo type="num" val="1"/>
      </iconSet>
    </cfRule>
  </conditionalFormatting>
  <conditionalFormatting sqref="H33:H37 H17:H18 H20">
    <cfRule type="iconSet" priority="5">
      <iconSet>
        <cfvo type="percent" val="0"/>
        <cfvo type="num" val="0.95"/>
        <cfvo type="num" val="1"/>
      </iconSet>
    </cfRule>
  </conditionalFormatting>
  <conditionalFormatting sqref="H17:H18">
    <cfRule type="iconSet" priority="4">
      <iconSet>
        <cfvo type="percent" val="0"/>
        <cfvo type="num" val="0.95"/>
        <cfvo type="num" val="1"/>
      </iconSet>
    </cfRule>
  </conditionalFormatting>
  <conditionalFormatting sqref="H19 H21:H29">
    <cfRule type="iconSet" priority="10">
      <iconSet>
        <cfvo type="percent" val="0"/>
        <cfvo type="num" val="0.95"/>
        <cfvo type="num" val="1"/>
      </iconSet>
    </cfRule>
  </conditionalFormatting>
  <conditionalFormatting sqref="H39 H10:H37">
    <cfRule type="iconSet" priority="11">
      <iconSet>
        <cfvo type="percent" val="0"/>
        <cfvo type="num" val="0.95" gte="0"/>
        <cfvo type="num" val="0.99" gte="0"/>
      </iconSet>
    </cfRule>
  </conditionalFormatting>
  <conditionalFormatting sqref="H30">
    <cfRule type="iconSet" priority="26">
      <iconSet>
        <cfvo type="percent" val="0"/>
        <cfvo type="num" val="0.95"/>
        <cfvo type="num" val="1"/>
      </iconSet>
    </cfRule>
  </conditionalFormatting>
  <conditionalFormatting sqref="H19 H21:H31 H10:H16">
    <cfRule type="iconSet" priority="27">
      <iconSet>
        <cfvo type="percent" val="0"/>
        <cfvo type="num" val="0.95" gte="0"/>
        <cfvo type="num" val="1" gte="0"/>
      </iconSet>
    </cfRule>
  </conditionalFormatting>
  <conditionalFormatting sqref="H11:H16 H19 H21:H30">
    <cfRule type="iconSet" priority="28">
      <iconSet>
        <cfvo type="percent" val="0"/>
        <cfvo type="num" val="0.95" gte="0"/>
        <cfvo type="num" val="1" gte="0"/>
      </iconSet>
    </cfRule>
  </conditionalFormatting>
  <conditionalFormatting sqref="H106">
    <cfRule type="iconSet" priority="29">
      <iconSet>
        <cfvo type="percent" val="0"/>
        <cfvo type="num" val="0.95"/>
        <cfvo type="num" val="1"/>
      </iconSet>
    </cfRule>
  </conditionalFormatting>
  <conditionalFormatting sqref="H95 H97:H107 H86:H92">
    <cfRule type="iconSet" priority="30">
      <iconSet>
        <cfvo type="percent" val="0"/>
        <cfvo type="num" val="0.95" gte="0"/>
        <cfvo type="num" val="1" gte="0"/>
      </iconSet>
    </cfRule>
  </conditionalFormatting>
  <conditionalFormatting sqref="H87:H92 H95 H97:H106">
    <cfRule type="iconSet" priority="31">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3" orientation="landscape" r:id="rId1"/>
  <headerFooter alignWithMargins="0">
    <oddHeader>&amp;R&amp;"Arial,Negrita"&amp;11CUADRO No. "A1"</oddHeader>
    <oddFooter>&amp;LFecha:  &amp;D&amp;RPlanificación Nacional.- XM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view="pageBreakPreview" zoomScale="80" zoomScaleNormal="80" zoomScaleSheetLayoutView="80" workbookViewId="0">
      <selection activeCell="A3" sqref="A3:I3"/>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0" t="s">
        <v>85</v>
      </c>
      <c r="B1" s="160"/>
      <c r="C1" s="160"/>
      <c r="D1" s="160"/>
      <c r="E1" s="160"/>
      <c r="F1" s="160"/>
      <c r="G1" s="160"/>
      <c r="H1" s="160"/>
      <c r="I1" s="160"/>
    </row>
    <row r="2" spans="1:10" ht="18" x14ac:dyDescent="0.2">
      <c r="A2" s="161" t="s">
        <v>86</v>
      </c>
      <c r="B2" s="161"/>
      <c r="C2" s="161"/>
      <c r="D2" s="161"/>
      <c r="E2" s="161"/>
      <c r="F2" s="161"/>
      <c r="G2" s="161"/>
      <c r="H2" s="161"/>
      <c r="I2" s="161"/>
    </row>
    <row r="3" spans="1:10" ht="20.25" customHeight="1" x14ac:dyDescent="0.2">
      <c r="A3" s="162" t="s">
        <v>114</v>
      </c>
      <c r="B3" s="162"/>
      <c r="C3" s="162"/>
      <c r="D3" s="162"/>
      <c r="E3" s="162"/>
      <c r="F3" s="162"/>
      <c r="G3" s="162"/>
      <c r="H3" s="162"/>
      <c r="I3" s="162"/>
    </row>
    <row r="4" spans="1:10" ht="17.25" customHeight="1" x14ac:dyDescent="0.2">
      <c r="A4" s="163" t="s">
        <v>41</v>
      </c>
      <c r="B4" s="163"/>
      <c r="C4" s="163"/>
      <c r="D4" s="163"/>
      <c r="E4" s="163"/>
      <c r="F4" s="163"/>
      <c r="G4" s="163"/>
      <c r="H4" s="163"/>
      <c r="I4" s="163"/>
    </row>
    <row r="5" spans="1:10" ht="15.75" x14ac:dyDescent="0.25">
      <c r="A5" s="86"/>
      <c r="B5" s="86"/>
      <c r="C5" s="86"/>
      <c r="D5" s="86"/>
      <c r="E5" s="86"/>
      <c r="F5" s="86"/>
      <c r="G5" s="86"/>
      <c r="H5" s="86"/>
      <c r="I5" s="86"/>
    </row>
    <row r="6" spans="1:10" customFormat="1" ht="31.5" customHeight="1" x14ac:dyDescent="0.25">
      <c r="A6" s="164" t="s">
        <v>71</v>
      </c>
      <c r="B6" s="165"/>
      <c r="C6" s="165"/>
      <c r="D6" s="165"/>
      <c r="E6" s="165"/>
      <c r="F6" s="165"/>
      <c r="G6" s="165"/>
      <c r="H6" s="165"/>
      <c r="I6" s="166"/>
    </row>
    <row r="7" spans="1:10" ht="15.75" x14ac:dyDescent="0.25">
      <c r="C7" s="5"/>
      <c r="D7" s="6"/>
      <c r="F7" s="3"/>
      <c r="G7" s="6"/>
      <c r="H7" s="7"/>
    </row>
    <row r="8" spans="1:10" s="8" customFormat="1" ht="60" customHeight="1" x14ac:dyDescent="0.25">
      <c r="C8" s="62"/>
      <c r="D8" s="63" t="s">
        <v>96</v>
      </c>
      <c r="E8" s="9"/>
      <c r="F8" s="63" t="s">
        <v>97</v>
      </c>
      <c r="G8" s="63" t="s">
        <v>98</v>
      </c>
      <c r="H8" s="9"/>
      <c r="I8" s="63" t="s">
        <v>99</v>
      </c>
      <c r="J8" s="10"/>
    </row>
    <row r="9" spans="1:10" s="11" customFormat="1" ht="4.5" customHeight="1" x14ac:dyDescent="0.2">
      <c r="C9" s="12"/>
      <c r="D9" s="52"/>
      <c r="E9" s="14"/>
      <c r="F9" s="13"/>
      <c r="G9" s="13"/>
      <c r="H9" s="14"/>
      <c r="I9" s="15"/>
      <c r="J9" s="16"/>
    </row>
    <row r="10" spans="1:10" s="8" customFormat="1" ht="15.95" customHeight="1" x14ac:dyDescent="0.2">
      <c r="A10" s="175" t="s">
        <v>42</v>
      </c>
      <c r="B10" s="176" t="s">
        <v>43</v>
      </c>
      <c r="C10" s="87" t="s">
        <v>1</v>
      </c>
      <c r="D10" s="88">
        <v>333733.38341350429</v>
      </c>
      <c r="E10" s="89"/>
      <c r="F10" s="88">
        <v>352902.710060001</v>
      </c>
      <c r="G10" s="90">
        <v>330294.56947000016</v>
      </c>
      <c r="H10" s="17"/>
      <c r="I10" s="154">
        <f>+G31/G40</f>
        <v>0.88584500370095809</v>
      </c>
      <c r="J10" s="16"/>
    </row>
    <row r="11" spans="1:10" ht="15.95" hidden="1" customHeight="1" outlineLevel="1" x14ac:dyDescent="0.25">
      <c r="A11" s="175"/>
      <c r="B11" s="177"/>
      <c r="C11" s="91" t="s">
        <v>72</v>
      </c>
      <c r="D11" s="92">
        <v>203634.34281148063</v>
      </c>
      <c r="E11" s="89"/>
      <c r="F11" s="92">
        <v>205593.44459000076</v>
      </c>
      <c r="G11" s="93">
        <v>200612.87317000027</v>
      </c>
      <c r="H11" s="18"/>
      <c r="I11" s="155"/>
      <c r="J11" s="16"/>
    </row>
    <row r="12" spans="1:10" ht="15.95" hidden="1" customHeight="1" outlineLevel="1" x14ac:dyDescent="0.25">
      <c r="A12" s="175"/>
      <c r="B12" s="177"/>
      <c r="C12" s="91" t="s">
        <v>35</v>
      </c>
      <c r="D12" s="92">
        <v>2330.831485723138</v>
      </c>
      <c r="E12" s="89"/>
      <c r="F12" s="92">
        <v>3602.1821200000009</v>
      </c>
      <c r="G12" s="93">
        <v>2721.1352500000003</v>
      </c>
      <c r="H12" s="18"/>
      <c r="I12" s="155"/>
      <c r="J12" s="19"/>
    </row>
    <row r="13" spans="1:10" ht="15.95" hidden="1" customHeight="1" outlineLevel="1" x14ac:dyDescent="0.25">
      <c r="A13" s="175"/>
      <c r="B13" s="177"/>
      <c r="C13" s="91" t="s">
        <v>73</v>
      </c>
      <c r="D13" s="92">
        <v>127768.2091163005</v>
      </c>
      <c r="E13" s="89"/>
      <c r="F13" s="92">
        <v>143707.0833500002</v>
      </c>
      <c r="G13" s="93">
        <v>126960.56104999992</v>
      </c>
      <c r="H13" s="18"/>
      <c r="I13" s="155"/>
      <c r="J13" s="19"/>
    </row>
    <row r="14" spans="1:10" ht="15.95" hidden="1" customHeight="1" outlineLevel="1" x14ac:dyDescent="0.25">
      <c r="A14" s="175"/>
      <c r="B14" s="177"/>
      <c r="C14" s="94" t="s">
        <v>34</v>
      </c>
      <c r="D14" s="92">
        <v>92387.775738188036</v>
      </c>
      <c r="E14" s="89"/>
      <c r="F14" s="92">
        <v>106075.65661000019</v>
      </c>
      <c r="G14" s="93">
        <v>79165.792949999959</v>
      </c>
      <c r="H14" s="18"/>
      <c r="I14" s="155"/>
      <c r="J14" s="19"/>
    </row>
    <row r="15" spans="1:10" ht="15.95" hidden="1" customHeight="1" outlineLevel="1" x14ac:dyDescent="0.25">
      <c r="A15" s="175"/>
      <c r="B15" s="177"/>
      <c r="C15" s="94" t="s">
        <v>33</v>
      </c>
      <c r="D15" s="92">
        <v>32993.036992370275</v>
      </c>
      <c r="E15" s="89"/>
      <c r="F15" s="92">
        <v>35953.830959999999</v>
      </c>
      <c r="G15" s="93">
        <v>46443.638429999963</v>
      </c>
      <c r="H15" s="18"/>
      <c r="I15" s="155"/>
      <c r="J15" s="19"/>
    </row>
    <row r="16" spans="1:10" ht="15.95" hidden="1" customHeight="1" outlineLevel="1" x14ac:dyDescent="0.25">
      <c r="A16" s="175"/>
      <c r="B16" s="177"/>
      <c r="C16" s="94" t="s">
        <v>32</v>
      </c>
      <c r="D16" s="92">
        <v>2387.3963857421877</v>
      </c>
      <c r="E16" s="89"/>
      <c r="F16" s="92">
        <v>1677.5957800000001</v>
      </c>
      <c r="G16" s="93">
        <v>1351.1296700000003</v>
      </c>
      <c r="H16" s="18"/>
      <c r="I16" s="155"/>
      <c r="J16" s="19"/>
    </row>
    <row r="17" spans="1:11" ht="15.95" customHeight="1" collapsed="1" x14ac:dyDescent="0.25">
      <c r="A17" s="175"/>
      <c r="B17" s="177"/>
      <c r="C17" s="95" t="s">
        <v>69</v>
      </c>
      <c r="D17" s="92">
        <v>350908.70396451058</v>
      </c>
      <c r="E17" s="89"/>
      <c r="F17" s="92">
        <v>361542.19447000709</v>
      </c>
      <c r="G17" s="93">
        <v>348842.41977000167</v>
      </c>
      <c r="H17" s="17"/>
      <c r="I17" s="155"/>
      <c r="J17" s="20"/>
    </row>
    <row r="18" spans="1:11" ht="15.95" customHeight="1" x14ac:dyDescent="0.25">
      <c r="A18" s="175"/>
      <c r="B18" s="177"/>
      <c r="C18" s="95" t="s">
        <v>70</v>
      </c>
      <c r="D18" s="92">
        <v>58833.995272782355</v>
      </c>
      <c r="E18" s="89"/>
      <c r="F18" s="92">
        <v>52363.512310000013</v>
      </c>
      <c r="G18" s="93">
        <v>61264.865120000024</v>
      </c>
      <c r="H18" s="17"/>
      <c r="I18" s="155"/>
      <c r="J18" s="16"/>
    </row>
    <row r="19" spans="1:11" ht="15.95" customHeight="1" x14ac:dyDescent="0.25">
      <c r="A19" s="175"/>
      <c r="B19" s="177"/>
      <c r="C19" s="96" t="s">
        <v>39</v>
      </c>
      <c r="D19" s="92">
        <v>1118.2208406658174</v>
      </c>
      <c r="E19" s="89"/>
      <c r="F19" s="92">
        <v>11682.562377999922</v>
      </c>
      <c r="G19" s="93">
        <v>560.66882400000009</v>
      </c>
      <c r="H19" s="17"/>
      <c r="I19" s="155"/>
      <c r="J19" s="16"/>
    </row>
    <row r="20" spans="1:11" s="8" customFormat="1" ht="15.95" customHeight="1" x14ac:dyDescent="0.25">
      <c r="A20" s="175"/>
      <c r="B20" s="177"/>
      <c r="C20" s="96" t="s">
        <v>40</v>
      </c>
      <c r="D20" s="92">
        <v>3232.9324798911998</v>
      </c>
      <c r="E20" s="89"/>
      <c r="F20" s="92">
        <v>3075.3434600000005</v>
      </c>
      <c r="G20" s="93">
        <v>3172.5214200000005</v>
      </c>
      <c r="H20" s="21"/>
      <c r="I20" s="155"/>
      <c r="J20" s="16"/>
      <c r="K20" s="22"/>
    </row>
    <row r="21" spans="1:11" ht="15.95" customHeight="1" x14ac:dyDescent="0.25">
      <c r="A21" s="175"/>
      <c r="B21" s="177"/>
      <c r="C21" s="96" t="s">
        <v>24</v>
      </c>
      <c r="D21" s="92">
        <v>22115.56652111149</v>
      </c>
      <c r="E21" s="89"/>
      <c r="F21" s="92">
        <v>21093.422140000224</v>
      </c>
      <c r="G21" s="93">
        <v>14413.22530999972</v>
      </c>
      <c r="H21" s="17"/>
      <c r="I21" s="155"/>
      <c r="J21" s="16"/>
      <c r="K21" s="23"/>
    </row>
    <row r="22" spans="1:11" ht="15.95" customHeight="1" x14ac:dyDescent="0.25">
      <c r="A22" s="175"/>
      <c r="B22" s="177"/>
      <c r="C22" s="96" t="s">
        <v>25</v>
      </c>
      <c r="D22" s="92">
        <v>85569.952646670339</v>
      </c>
      <c r="E22" s="89"/>
      <c r="F22" s="92">
        <v>82652.337210000012</v>
      </c>
      <c r="G22" s="93">
        <v>79614.613410000034</v>
      </c>
      <c r="H22" s="17"/>
      <c r="I22" s="155"/>
      <c r="J22" s="16"/>
      <c r="K22" s="24"/>
    </row>
    <row r="23" spans="1:11" ht="15.95" customHeight="1" x14ac:dyDescent="0.25">
      <c r="A23" s="175"/>
      <c r="B23" s="177"/>
      <c r="C23" s="96" t="s">
        <v>37</v>
      </c>
      <c r="D23" s="92">
        <v>4286.7490558788777</v>
      </c>
      <c r="E23" s="89"/>
      <c r="F23" s="92">
        <v>4550.3106100000005</v>
      </c>
      <c r="G23" s="93">
        <v>4894.5809199999994</v>
      </c>
      <c r="H23" s="17"/>
      <c r="I23" s="155"/>
      <c r="J23" s="25"/>
      <c r="K23" s="23"/>
    </row>
    <row r="24" spans="1:11" ht="15.95" customHeight="1" x14ac:dyDescent="0.25">
      <c r="A24" s="175"/>
      <c r="B24" s="177"/>
      <c r="C24" s="96" t="s">
        <v>26</v>
      </c>
      <c r="D24" s="92">
        <v>1899.8113770794869</v>
      </c>
      <c r="E24" s="89"/>
      <c r="F24" s="92">
        <v>1783.8490899998865</v>
      </c>
      <c r="G24" s="93">
        <v>1433.1628399997908</v>
      </c>
      <c r="H24" s="17"/>
      <c r="I24" s="155"/>
      <c r="J24" s="25"/>
    </row>
    <row r="25" spans="1:11" ht="15.95" customHeight="1" x14ac:dyDescent="0.25">
      <c r="A25" s="175"/>
      <c r="B25" s="177"/>
      <c r="C25" s="96" t="s">
        <v>27</v>
      </c>
      <c r="D25" s="92">
        <v>21797.53890132995</v>
      </c>
      <c r="E25" s="89"/>
      <c r="F25" s="92">
        <v>22468.857029999996</v>
      </c>
      <c r="G25" s="93">
        <v>18106.980550000004</v>
      </c>
      <c r="H25" s="17"/>
      <c r="I25" s="155"/>
      <c r="J25" s="16"/>
    </row>
    <row r="26" spans="1:11" ht="15.95" customHeight="1" x14ac:dyDescent="0.25">
      <c r="A26" s="175"/>
      <c r="B26" s="177"/>
      <c r="C26" s="96" t="s">
        <v>38</v>
      </c>
      <c r="D26" s="92">
        <v>8988.240489749729</v>
      </c>
      <c r="E26" s="89"/>
      <c r="F26" s="92">
        <v>8342.905490000001</v>
      </c>
      <c r="G26" s="93">
        <v>11510.291739999993</v>
      </c>
      <c r="H26" s="17"/>
      <c r="I26" s="155"/>
    </row>
    <row r="27" spans="1:11" ht="15.95" customHeight="1" x14ac:dyDescent="0.25">
      <c r="A27" s="175"/>
      <c r="B27" s="177"/>
      <c r="C27" s="96" t="s">
        <v>110</v>
      </c>
      <c r="D27" s="92">
        <v>169522.49112338258</v>
      </c>
      <c r="E27" s="89"/>
      <c r="F27" s="92">
        <v>0</v>
      </c>
      <c r="G27" s="93">
        <v>142621.03170000008</v>
      </c>
      <c r="H27" s="17"/>
      <c r="I27" s="155"/>
    </row>
    <row r="28" spans="1:11" ht="15.95" customHeight="1" x14ac:dyDescent="0.25">
      <c r="A28" s="175"/>
      <c r="B28" s="177"/>
      <c r="C28" s="96" t="s">
        <v>102</v>
      </c>
      <c r="D28" s="92">
        <v>3772.7858338243236</v>
      </c>
      <c r="E28" s="89"/>
      <c r="F28" s="92">
        <v>3795.648870000206</v>
      </c>
      <c r="G28" s="93">
        <v>4093.2345300003067</v>
      </c>
      <c r="H28" s="17"/>
      <c r="I28" s="155"/>
    </row>
    <row r="29" spans="1:11" ht="15.95" customHeight="1" x14ac:dyDescent="0.25">
      <c r="A29" s="175"/>
      <c r="B29" s="177"/>
      <c r="C29" s="96" t="s">
        <v>103</v>
      </c>
      <c r="D29" s="92">
        <v>4217.9182616745438</v>
      </c>
      <c r="E29" s="89"/>
      <c r="F29" s="92">
        <v>4234.4449400002868</v>
      </c>
      <c r="G29" s="93">
        <v>3197.3166300002595</v>
      </c>
      <c r="H29" s="17"/>
      <c r="I29" s="155"/>
    </row>
    <row r="30" spans="1:11" ht="15.95" customHeight="1" x14ac:dyDescent="0.25">
      <c r="A30" s="175"/>
      <c r="B30" s="177"/>
      <c r="C30" s="96" t="s">
        <v>28</v>
      </c>
      <c r="D30" s="92">
        <v>141.22106996100584</v>
      </c>
      <c r="E30" s="89"/>
      <c r="F30" s="92">
        <v>654.7804900000001</v>
      </c>
      <c r="G30" s="93">
        <v>1293.3342299999997</v>
      </c>
      <c r="H30" s="21"/>
      <c r="I30" s="155"/>
      <c r="J30" s="16"/>
    </row>
    <row r="31" spans="1:11" s="11" customFormat="1" ht="18" customHeight="1" x14ac:dyDescent="0.25">
      <c r="A31" s="175"/>
      <c r="B31" s="178"/>
      <c r="C31" s="68" t="s">
        <v>88</v>
      </c>
      <c r="D31" s="69">
        <f>+D10+SUM(D17:D30)</f>
        <v>1070139.5112520165</v>
      </c>
      <c r="E31"/>
      <c r="F31" s="69">
        <f>+F10+SUM(F17:F30)</f>
        <v>931142.87854800874</v>
      </c>
      <c r="G31" s="69">
        <f>+G10+SUM(G17:G30)</f>
        <v>1025312.816464002</v>
      </c>
      <c r="H31" s="21"/>
      <c r="I31" s="156"/>
      <c r="J31" s="26"/>
      <c r="K31" s="27"/>
    </row>
    <row r="32" spans="1:11" s="7" customFormat="1" ht="6.6" customHeight="1" x14ac:dyDescent="0.25">
      <c r="A32" s="175"/>
      <c r="B32" s="33"/>
      <c r="C32" s="53"/>
      <c r="D32" s="28"/>
      <c r="E32" s="28"/>
      <c r="F32" s="28"/>
      <c r="G32" s="28"/>
      <c r="H32" s="21"/>
      <c r="I32" s="54"/>
      <c r="J32" s="16"/>
    </row>
    <row r="33" spans="1:10" ht="18.75" customHeight="1" x14ac:dyDescent="0.2">
      <c r="A33" s="175"/>
      <c r="B33" s="157" t="s">
        <v>45</v>
      </c>
      <c r="C33" s="57" t="s">
        <v>67</v>
      </c>
      <c r="D33" s="58">
        <v>148678.68565511247</v>
      </c>
      <c r="E33" s="21"/>
      <c r="F33" s="58">
        <v>137460.70827000093</v>
      </c>
      <c r="G33" s="90">
        <v>117219.46857999959</v>
      </c>
      <c r="H33" s="21"/>
      <c r="I33" s="154">
        <f>+G35/G40</f>
        <v>0.11415499629904194</v>
      </c>
    </row>
    <row r="34" spans="1:10" ht="18.75" customHeight="1" x14ac:dyDescent="0.25">
      <c r="A34" s="175"/>
      <c r="B34" s="158"/>
      <c r="C34" s="59" t="s">
        <v>68</v>
      </c>
      <c r="D34" s="56">
        <v>20764.88981982752</v>
      </c>
      <c r="E34" s="21"/>
      <c r="F34" s="56">
        <v>19829.427990000007</v>
      </c>
      <c r="G34" s="93">
        <v>14908.138709999987</v>
      </c>
      <c r="H34" s="21"/>
      <c r="I34" s="155"/>
    </row>
    <row r="35" spans="1:10" s="11" customFormat="1" ht="18.75" customHeight="1" x14ac:dyDescent="0.25">
      <c r="A35" s="175"/>
      <c r="B35" s="159"/>
      <c r="C35" s="138" t="s">
        <v>117</v>
      </c>
      <c r="D35" s="69">
        <f t="shared" ref="D35:F35" si="0">SUM(D33:D34)</f>
        <v>169443.57547493998</v>
      </c>
      <c r="E35" s="21"/>
      <c r="F35" s="69">
        <f t="shared" si="0"/>
        <v>157290.13626000093</v>
      </c>
      <c r="G35" s="69">
        <f>SUM(G33:G34)</f>
        <v>132127.60728999958</v>
      </c>
      <c r="H35" s="17"/>
      <c r="I35" s="156"/>
      <c r="J35" s="29"/>
    </row>
    <row r="36" spans="1:10" s="11" customFormat="1" ht="15.75" x14ac:dyDescent="0.25">
      <c r="A36" s="175"/>
      <c r="B36" s="33"/>
      <c r="C36" s="30"/>
      <c r="D36" s="122"/>
      <c r="E36" s="122"/>
      <c r="F36" s="122"/>
      <c r="G36" s="122"/>
      <c r="H36" s="17"/>
      <c r="I36" s="54"/>
      <c r="J36" s="29"/>
    </row>
    <row r="37" spans="1:10" s="11" customFormat="1" ht="15.75" customHeight="1" x14ac:dyDescent="0.25">
      <c r="A37" s="175"/>
      <c r="B37" s="167" t="s">
        <v>47</v>
      </c>
      <c r="C37" s="167"/>
      <c r="D37" s="70">
        <f>D40-D38</f>
        <v>657163.87953483243</v>
      </c>
      <c r="E37" s="21"/>
      <c r="F37" s="70">
        <f t="shared" ref="F37:G37" si="1">F40-F38</f>
        <v>514161.82830800163</v>
      </c>
      <c r="G37" s="70">
        <f t="shared" si="1"/>
        <v>612033.01015400025</v>
      </c>
      <c r="H37" s="17"/>
      <c r="I37" s="71">
        <f>+G37/$G$40</f>
        <v>0.5287814366885113</v>
      </c>
      <c r="J37" s="29"/>
    </row>
    <row r="38" spans="1:10" s="11" customFormat="1" ht="15.75" customHeight="1" x14ac:dyDescent="0.2">
      <c r="A38" s="175"/>
      <c r="B38" s="167" t="s">
        <v>48</v>
      </c>
      <c r="C38" s="167"/>
      <c r="D38" s="70">
        <f>+D17+D18+D20+D35</f>
        <v>582419.2071921241</v>
      </c>
      <c r="E38" s="21"/>
      <c r="F38" s="70">
        <f>+F17+F18+F20+F35</f>
        <v>574271.18650000799</v>
      </c>
      <c r="G38" s="70">
        <f>+G17+G18+G20+G35</f>
        <v>545407.41360000125</v>
      </c>
      <c r="H38" s="84"/>
      <c r="I38" s="71">
        <f>+G38/$G$40</f>
        <v>0.4712185633114887</v>
      </c>
      <c r="J38" s="29"/>
    </row>
    <row r="39" spans="1:10" s="7" customFormat="1" ht="15" x14ac:dyDescent="0.25">
      <c r="B39" s="33"/>
      <c r="C39" s="30"/>
      <c r="D39" s="34"/>
      <c r="E39" s="21"/>
      <c r="F39" s="32"/>
      <c r="G39" s="32"/>
      <c r="H39" s="17"/>
      <c r="I39" s="33"/>
      <c r="J39" s="19"/>
    </row>
    <row r="40" spans="1:10" s="7" customFormat="1" ht="24.75" customHeight="1" x14ac:dyDescent="0.25">
      <c r="A40" s="168" t="s">
        <v>49</v>
      </c>
      <c r="B40" s="169" t="s">
        <v>80</v>
      </c>
      <c r="C40" s="170"/>
      <c r="D40" s="64">
        <f t="shared" ref="D40" si="2">+D35+D31</f>
        <v>1239583.0867269565</v>
      </c>
      <c r="E40" s="55"/>
      <c r="F40" s="64">
        <f t="shared" ref="F40" si="3">+F31+F35</f>
        <v>1088433.0148080096</v>
      </c>
      <c r="G40" s="64">
        <f>+G31+G35</f>
        <v>1157440.4237540015</v>
      </c>
      <c r="H40" s="17"/>
      <c r="I40" s="83"/>
      <c r="J40" s="19"/>
    </row>
    <row r="41" spans="1:10" s="7" customFormat="1" ht="14.25" customHeight="1" x14ac:dyDescent="0.2">
      <c r="A41" s="168"/>
      <c r="B41" s="171" t="s">
        <v>78</v>
      </c>
      <c r="C41" s="172"/>
      <c r="D41" s="60"/>
      <c r="E41" s="21"/>
      <c r="F41" s="60">
        <v>69195.746510000332</v>
      </c>
      <c r="G41" s="60">
        <v>50617.385020000002</v>
      </c>
      <c r="H41" s="17"/>
      <c r="I41" s="83"/>
      <c r="J41" s="19"/>
    </row>
    <row r="42" spans="1:10" s="7" customFormat="1" ht="14.25" customHeight="1" x14ac:dyDescent="0.2">
      <c r="A42" s="168"/>
      <c r="B42" s="171" t="s">
        <v>79</v>
      </c>
      <c r="C42" s="172"/>
      <c r="D42" s="60"/>
      <c r="E42" s="21"/>
      <c r="F42" s="60">
        <v>4127.8258200000009</v>
      </c>
      <c r="G42" s="60">
        <v>2666.4942399999995</v>
      </c>
      <c r="H42" s="17"/>
      <c r="I42" s="83"/>
      <c r="J42" s="19"/>
    </row>
    <row r="43" spans="1:10" s="7" customFormat="1" ht="25.5" customHeight="1" x14ac:dyDescent="0.2">
      <c r="A43" s="168"/>
      <c r="B43" s="169" t="s">
        <v>81</v>
      </c>
      <c r="C43" s="170"/>
      <c r="D43" s="64"/>
      <c r="E43" s="84"/>
      <c r="F43" s="66">
        <f t="shared" ref="F43" si="4">+F40-F41-F42</f>
        <v>1015109.4424780093</v>
      </c>
      <c r="G43" s="66">
        <f>+G40-G41-G42</f>
        <v>1104156.5444940017</v>
      </c>
      <c r="H43" s="17"/>
      <c r="I43" s="83"/>
      <c r="J43" s="19"/>
    </row>
    <row r="44" spans="1:10" s="7" customFormat="1" ht="14.25" customHeight="1" x14ac:dyDescent="0.2">
      <c r="A44" s="168"/>
      <c r="B44" s="171" t="s">
        <v>82</v>
      </c>
      <c r="C44" s="172"/>
      <c r="D44" s="72"/>
      <c r="E44" s="84"/>
      <c r="F44" s="60">
        <v>26589.889440000006</v>
      </c>
      <c r="G44" s="60">
        <v>10706.957570000033</v>
      </c>
      <c r="H44" s="17"/>
      <c r="I44" s="83"/>
      <c r="J44" s="19"/>
    </row>
    <row r="45" spans="1:10" s="7" customFormat="1" ht="33" customHeight="1" x14ac:dyDescent="0.2">
      <c r="A45" s="168"/>
      <c r="B45" s="173" t="s">
        <v>92</v>
      </c>
      <c r="C45" s="174"/>
      <c r="D45" s="64"/>
      <c r="E45" s="84"/>
      <c r="F45" s="67">
        <f t="shared" ref="F45" si="5">+F43-F44</f>
        <v>988519.55303800921</v>
      </c>
      <c r="G45" s="67">
        <f>+G43-G44</f>
        <v>1093449.5869240016</v>
      </c>
      <c r="H45" s="17"/>
      <c r="I45" s="83"/>
      <c r="J45" s="19"/>
    </row>
    <row r="46" spans="1:10" customFormat="1" ht="15" x14ac:dyDescent="0.25"/>
    <row r="47" spans="1:10" customFormat="1" ht="27.75" customHeight="1" x14ac:dyDescent="0.25">
      <c r="A47" s="193" t="s">
        <v>77</v>
      </c>
      <c r="B47" s="194"/>
      <c r="C47" s="194"/>
      <c r="D47" s="194"/>
      <c r="E47" s="194"/>
      <c r="F47" s="194"/>
      <c r="G47" s="194"/>
      <c r="H47" s="194"/>
      <c r="I47" s="195"/>
    </row>
    <row r="48" spans="1:10" customFormat="1" ht="8.25" customHeight="1" x14ac:dyDescent="0.25"/>
    <row r="49" spans="1:10" s="8" customFormat="1" ht="30" customHeight="1" x14ac:dyDescent="0.25">
      <c r="C49" s="62"/>
      <c r="D49"/>
      <c r="E49" s="97"/>
      <c r="F49" s="98" t="str">
        <f>+F8</f>
        <v>Recaudación
 2019</v>
      </c>
      <c r="G49" s="98" t="str">
        <f>+G8</f>
        <v>Recaudación 
2020</v>
      </c>
      <c r="H49" s="97"/>
      <c r="I49" s="55"/>
      <c r="J49" s="10"/>
    </row>
    <row r="50" spans="1:10" customFormat="1" ht="8.25" customHeight="1" x14ac:dyDescent="0.25"/>
    <row r="51" spans="1:10" s="11" customFormat="1" ht="19.5" customHeight="1" x14ac:dyDescent="0.25">
      <c r="A51" s="196" t="s">
        <v>76</v>
      </c>
      <c r="B51" s="196"/>
      <c r="C51" s="196"/>
      <c r="D51"/>
      <c r="E51"/>
      <c r="F51" s="109">
        <f>+F53</f>
        <v>0</v>
      </c>
      <c r="G51" s="109">
        <f t="shared" ref="G51" si="6">+G53</f>
        <v>0</v>
      </c>
      <c r="H51"/>
      <c r="I51"/>
      <c r="J51" s="16"/>
    </row>
    <row r="52" spans="1:10" customFormat="1" ht="6" customHeight="1" x14ac:dyDescent="0.25"/>
    <row r="53" spans="1:10" customFormat="1" ht="19.5" customHeight="1" x14ac:dyDescent="0.25">
      <c r="A53" s="197" t="s">
        <v>100</v>
      </c>
      <c r="B53" s="197"/>
      <c r="C53" s="197"/>
      <c r="F53" s="99">
        <f>+F76+F80</f>
        <v>0</v>
      </c>
      <c r="G53" s="99">
        <f>+G76+G80</f>
        <v>0</v>
      </c>
    </row>
    <row r="54" spans="1:10" customFormat="1" ht="6" hidden="1" customHeight="1" outlineLevel="1" x14ac:dyDescent="0.25"/>
    <row r="55" spans="1:10" s="8" customFormat="1" ht="15.95" hidden="1" customHeight="1" outlineLevel="1" x14ac:dyDescent="0.25">
      <c r="A55" s="198" t="s">
        <v>42</v>
      </c>
      <c r="B55" s="199" t="s">
        <v>43</v>
      </c>
      <c r="C55" s="87" t="s">
        <v>1</v>
      </c>
      <c r="D55"/>
      <c r="E55" s="100"/>
      <c r="F55" s="88"/>
      <c r="G55" s="90"/>
      <c r="H55"/>
      <c r="I55"/>
      <c r="J55" s="16"/>
    </row>
    <row r="56" spans="1:10" ht="15.95" hidden="1" customHeight="1" outlineLevel="2" x14ac:dyDescent="0.25">
      <c r="A56" s="198"/>
      <c r="B56" s="200"/>
      <c r="C56" s="91" t="s">
        <v>72</v>
      </c>
      <c r="D56"/>
      <c r="E56" s="100"/>
      <c r="F56" s="92"/>
      <c r="G56" s="93"/>
      <c r="H56"/>
      <c r="I56"/>
      <c r="J56" s="16"/>
    </row>
    <row r="57" spans="1:10" ht="15.95" hidden="1" customHeight="1" outlineLevel="2" x14ac:dyDescent="0.25">
      <c r="A57" s="198"/>
      <c r="B57" s="200"/>
      <c r="C57" s="91" t="s">
        <v>35</v>
      </c>
      <c r="D57"/>
      <c r="E57" s="100"/>
      <c r="F57" s="92"/>
      <c r="G57" s="93"/>
      <c r="H57"/>
      <c r="I57"/>
      <c r="J57" s="19"/>
    </row>
    <row r="58" spans="1:10" ht="15.95" hidden="1" customHeight="1" outlineLevel="2" x14ac:dyDescent="0.25">
      <c r="A58" s="198"/>
      <c r="B58" s="200"/>
      <c r="C58" s="91" t="s">
        <v>73</v>
      </c>
      <c r="D58"/>
      <c r="E58" s="100"/>
      <c r="F58" s="92"/>
      <c r="G58" s="93"/>
      <c r="H58"/>
      <c r="I58"/>
      <c r="J58" s="19"/>
    </row>
    <row r="59" spans="1:10" ht="15.95" hidden="1" customHeight="1" outlineLevel="2" x14ac:dyDescent="0.25">
      <c r="A59" s="198"/>
      <c r="B59" s="200"/>
      <c r="C59" s="94" t="s">
        <v>34</v>
      </c>
      <c r="D59"/>
      <c r="E59" s="100"/>
      <c r="F59" s="92"/>
      <c r="G59" s="93"/>
      <c r="H59"/>
      <c r="I59"/>
      <c r="J59" s="19"/>
    </row>
    <row r="60" spans="1:10" ht="15.95" hidden="1" customHeight="1" outlineLevel="2" x14ac:dyDescent="0.25">
      <c r="A60" s="198"/>
      <c r="B60" s="200"/>
      <c r="C60" s="94" t="s">
        <v>33</v>
      </c>
      <c r="D60"/>
      <c r="E60" s="100"/>
      <c r="F60" s="92"/>
      <c r="G60" s="93"/>
      <c r="H60"/>
      <c r="I60"/>
      <c r="J60" s="19"/>
    </row>
    <row r="61" spans="1:10" ht="15.95" hidden="1" customHeight="1" outlineLevel="2" x14ac:dyDescent="0.25">
      <c r="A61" s="198"/>
      <c r="B61" s="200"/>
      <c r="C61" s="94" t="s">
        <v>32</v>
      </c>
      <c r="D61"/>
      <c r="E61" s="100"/>
      <c r="F61" s="92"/>
      <c r="G61" s="93"/>
      <c r="H61"/>
      <c r="I61"/>
      <c r="J61" s="19"/>
    </row>
    <row r="62" spans="1:10" ht="15.95" hidden="1" customHeight="1" outlineLevel="1" x14ac:dyDescent="0.25">
      <c r="A62" s="198"/>
      <c r="B62" s="200"/>
      <c r="C62" s="95" t="s">
        <v>69</v>
      </c>
      <c r="D62"/>
      <c r="E62" s="100"/>
      <c r="F62" s="92"/>
      <c r="G62" s="93"/>
      <c r="H62"/>
      <c r="I62"/>
      <c r="J62" s="20"/>
    </row>
    <row r="63" spans="1:10" ht="15.95" hidden="1" customHeight="1" outlineLevel="1" x14ac:dyDescent="0.25">
      <c r="A63" s="198"/>
      <c r="B63" s="200"/>
      <c r="C63" s="95" t="s">
        <v>70</v>
      </c>
      <c r="D63"/>
      <c r="E63" s="100"/>
      <c r="F63" s="92"/>
      <c r="G63" s="93"/>
      <c r="H63"/>
      <c r="I63"/>
      <c r="J63" s="16"/>
    </row>
    <row r="64" spans="1:10" ht="15.95" hidden="1" customHeight="1" outlineLevel="1" x14ac:dyDescent="0.25">
      <c r="A64" s="198"/>
      <c r="B64" s="200"/>
      <c r="C64" s="96" t="s">
        <v>39</v>
      </c>
      <c r="D64"/>
      <c r="E64" s="100"/>
      <c r="F64" s="92"/>
      <c r="G64" s="93"/>
      <c r="H64"/>
      <c r="I64"/>
      <c r="J64" s="16"/>
    </row>
    <row r="65" spans="1:11" s="8" customFormat="1" ht="15.95" hidden="1" customHeight="1" outlineLevel="1" x14ac:dyDescent="0.25">
      <c r="A65" s="198"/>
      <c r="B65" s="200"/>
      <c r="C65" s="96" t="s">
        <v>40</v>
      </c>
      <c r="D65"/>
      <c r="E65" s="100"/>
      <c r="F65" s="92"/>
      <c r="G65" s="93"/>
      <c r="H65"/>
      <c r="I65"/>
      <c r="J65" s="16"/>
      <c r="K65" s="22"/>
    </row>
    <row r="66" spans="1:11" ht="15.95" hidden="1" customHeight="1" outlineLevel="1" x14ac:dyDescent="0.25">
      <c r="A66" s="198"/>
      <c r="B66" s="200"/>
      <c r="C66" s="96" t="s">
        <v>24</v>
      </c>
      <c r="D66"/>
      <c r="E66" s="100"/>
      <c r="F66" s="92"/>
      <c r="G66" s="93"/>
      <c r="H66"/>
      <c r="I66"/>
      <c r="J66" s="16"/>
      <c r="K66" s="23"/>
    </row>
    <row r="67" spans="1:11" ht="15.95" hidden="1" customHeight="1" outlineLevel="1" x14ac:dyDescent="0.25">
      <c r="A67" s="198"/>
      <c r="B67" s="200"/>
      <c r="C67" s="96" t="s">
        <v>25</v>
      </c>
      <c r="D67"/>
      <c r="E67" s="100"/>
      <c r="F67" s="92"/>
      <c r="G67" s="93"/>
      <c r="H67"/>
      <c r="I67"/>
      <c r="J67" s="16"/>
      <c r="K67" s="24"/>
    </row>
    <row r="68" spans="1:11" ht="15.95" hidden="1" customHeight="1" outlineLevel="1" x14ac:dyDescent="0.25">
      <c r="A68" s="198"/>
      <c r="B68" s="200"/>
      <c r="C68" s="96" t="s">
        <v>37</v>
      </c>
      <c r="D68"/>
      <c r="E68" s="100"/>
      <c r="F68" s="92"/>
      <c r="G68" s="93"/>
      <c r="H68"/>
      <c r="I68"/>
      <c r="J68" s="25"/>
      <c r="K68" s="23"/>
    </row>
    <row r="69" spans="1:11" ht="15.95" hidden="1" customHeight="1" outlineLevel="1" x14ac:dyDescent="0.25">
      <c r="A69" s="198"/>
      <c r="B69" s="200"/>
      <c r="C69" s="96" t="s">
        <v>26</v>
      </c>
      <c r="D69"/>
      <c r="E69" s="100"/>
      <c r="F69" s="92"/>
      <c r="G69" s="93"/>
      <c r="H69"/>
      <c r="I69"/>
      <c r="J69" s="25"/>
    </row>
    <row r="70" spans="1:11" ht="15.95" hidden="1" customHeight="1" outlineLevel="1" x14ac:dyDescent="0.25">
      <c r="A70" s="198"/>
      <c r="B70" s="200"/>
      <c r="C70" s="96" t="s">
        <v>27</v>
      </c>
      <c r="D70"/>
      <c r="E70" s="100"/>
      <c r="F70" s="92"/>
      <c r="G70" s="93"/>
      <c r="H70"/>
      <c r="I70"/>
      <c r="J70" s="16"/>
    </row>
    <row r="71" spans="1:11" ht="15.95" hidden="1" customHeight="1" outlineLevel="1" x14ac:dyDescent="0.25">
      <c r="A71" s="198"/>
      <c r="B71" s="200"/>
      <c r="C71" s="96" t="s">
        <v>38</v>
      </c>
      <c r="D71"/>
      <c r="E71" s="100"/>
      <c r="F71" s="92"/>
      <c r="G71" s="93"/>
      <c r="H71"/>
      <c r="I71"/>
    </row>
    <row r="72" spans="1:11" ht="15.95" hidden="1" customHeight="1" outlineLevel="1" x14ac:dyDescent="0.25">
      <c r="A72" s="198"/>
      <c r="B72" s="200"/>
      <c r="C72" s="96" t="s">
        <v>110</v>
      </c>
      <c r="D72"/>
      <c r="E72" s="100"/>
      <c r="F72" s="92"/>
      <c r="G72" s="93"/>
      <c r="H72"/>
      <c r="I72"/>
    </row>
    <row r="73" spans="1:11" ht="15.95" hidden="1" customHeight="1" outlineLevel="1" x14ac:dyDescent="0.25">
      <c r="A73" s="198"/>
      <c r="B73" s="200"/>
      <c r="C73" s="96" t="s">
        <v>102</v>
      </c>
      <c r="D73"/>
      <c r="E73" s="100"/>
      <c r="F73" s="92"/>
      <c r="G73" s="93"/>
      <c r="H73"/>
      <c r="I73"/>
    </row>
    <row r="74" spans="1:11" ht="15.95" hidden="1" customHeight="1" outlineLevel="1" x14ac:dyDescent="0.25">
      <c r="A74" s="198"/>
      <c r="B74" s="200"/>
      <c r="C74" s="96" t="s">
        <v>103</v>
      </c>
      <c r="D74"/>
      <c r="E74" s="100"/>
      <c r="F74" s="92"/>
      <c r="G74" s="93"/>
      <c r="H74"/>
      <c r="I74"/>
    </row>
    <row r="75" spans="1:11" ht="15.95" hidden="1" customHeight="1" outlineLevel="1" x14ac:dyDescent="0.25">
      <c r="A75" s="198"/>
      <c r="B75" s="200"/>
      <c r="C75" s="96" t="s">
        <v>28</v>
      </c>
      <c r="D75"/>
      <c r="E75" s="100"/>
      <c r="F75" s="92"/>
      <c r="G75" s="93"/>
      <c r="H75"/>
      <c r="I75"/>
      <c r="J75" s="16"/>
    </row>
    <row r="76" spans="1:11" s="11" customFormat="1" ht="18" hidden="1" customHeight="1" outlineLevel="1" x14ac:dyDescent="0.25">
      <c r="A76" s="198"/>
      <c r="B76" s="201"/>
      <c r="C76" s="101" t="s">
        <v>44</v>
      </c>
      <c r="D76"/>
      <c r="E76" s="83"/>
      <c r="F76" s="102">
        <f>+F55+F62+F63+SUM(F64:F75)</f>
        <v>0</v>
      </c>
      <c r="G76" s="102"/>
      <c r="H76"/>
      <c r="I76"/>
      <c r="J76" s="26"/>
      <c r="K76" s="27"/>
    </row>
    <row r="77" spans="1:11" s="7" customFormat="1" ht="10.5" hidden="1" customHeight="1" outlineLevel="1" x14ac:dyDescent="0.25">
      <c r="A77" s="198"/>
      <c r="B77" s="33"/>
      <c r="C77" s="53"/>
      <c r="D77"/>
      <c r="E77" s="28"/>
      <c r="F77" s="28"/>
      <c r="G77" s="28"/>
      <c r="H77"/>
      <c r="I77"/>
      <c r="J77" s="16"/>
    </row>
    <row r="78" spans="1:11" ht="18.75" hidden="1" customHeight="1" outlineLevel="1" x14ac:dyDescent="0.25">
      <c r="A78" s="198"/>
      <c r="B78" s="202" t="s">
        <v>45</v>
      </c>
      <c r="C78" s="103" t="s">
        <v>67</v>
      </c>
      <c r="D78"/>
      <c r="E78" s="104"/>
      <c r="F78" s="105"/>
      <c r="G78" s="106"/>
      <c r="H78"/>
      <c r="I78"/>
    </row>
    <row r="79" spans="1:11" ht="18.75" hidden="1" customHeight="1" outlineLevel="1" x14ac:dyDescent="0.25">
      <c r="A79" s="198"/>
      <c r="B79" s="203"/>
      <c r="C79" s="107" t="s">
        <v>68</v>
      </c>
      <c r="D79"/>
      <c r="E79" s="104"/>
      <c r="F79" s="92"/>
      <c r="G79" s="93"/>
      <c r="H79"/>
      <c r="I79"/>
    </row>
    <row r="80" spans="1:11" s="11" customFormat="1" ht="18.75" hidden="1" customHeight="1" outlineLevel="1" x14ac:dyDescent="0.25">
      <c r="A80" s="198"/>
      <c r="B80" s="204"/>
      <c r="C80" s="108" t="s">
        <v>46</v>
      </c>
      <c r="D80"/>
      <c r="E80" s="21"/>
      <c r="F80" s="102">
        <f>SUM(F78:F79)</f>
        <v>0</v>
      </c>
      <c r="G80" s="102"/>
      <c r="H80"/>
      <c r="I80"/>
      <c r="J80" s="29"/>
    </row>
    <row r="81" spans="1:11" customFormat="1" ht="18.75" customHeight="1" collapsed="1" x14ac:dyDescent="0.25"/>
    <row r="82" spans="1:11" ht="33" customHeight="1" x14ac:dyDescent="0.2">
      <c r="A82" s="183" t="s">
        <v>84</v>
      </c>
      <c r="B82" s="184"/>
      <c r="C82" s="184"/>
      <c r="D82" s="184"/>
      <c r="E82" s="184"/>
      <c r="F82" s="184"/>
      <c r="G82" s="184"/>
      <c r="H82" s="184"/>
      <c r="I82" s="185"/>
    </row>
    <row r="83" spans="1:11" ht="8.25" customHeight="1" x14ac:dyDescent="0.25">
      <c r="C83" s="5"/>
      <c r="D83"/>
      <c r="F83" s="3"/>
      <c r="G83" s="6"/>
      <c r="H83" s="7"/>
    </row>
    <row r="84" spans="1:11" s="8" customFormat="1" ht="39" customHeight="1" x14ac:dyDescent="0.25">
      <c r="C84" s="62"/>
      <c r="D84" s="110" t="str">
        <f>+D8</f>
        <v>Meta 
2020</v>
      </c>
      <c r="E84"/>
      <c r="F84" s="110" t="str">
        <f>+F8</f>
        <v>Recaudación
 2019</v>
      </c>
      <c r="G84" s="110" t="str">
        <f>+G8</f>
        <v>Recaudación 
2020</v>
      </c>
      <c r="H84"/>
      <c r="I84" s="110" t="s">
        <v>62</v>
      </c>
      <c r="J84" s="10"/>
    </row>
    <row r="85" spans="1:11" customFormat="1" ht="6" customHeight="1" x14ac:dyDescent="0.25"/>
    <row r="86" spans="1:11" s="8" customFormat="1" ht="15.95" customHeight="1" x14ac:dyDescent="0.2">
      <c r="A86" s="186" t="s">
        <v>42</v>
      </c>
      <c r="B86" s="187" t="s">
        <v>43</v>
      </c>
      <c r="C86" s="87" t="s">
        <v>1</v>
      </c>
      <c r="D86" s="88">
        <f t="shared" ref="D86:D106" si="7">+D10</f>
        <v>333733.38341350429</v>
      </c>
      <c r="E86" s="100"/>
      <c r="F86" s="88">
        <f t="shared" ref="F86:F106" si="8">+F10+F55</f>
        <v>352902.710060001</v>
      </c>
      <c r="G86" s="90">
        <f t="shared" ref="G86:G106" si="9">+G10</f>
        <v>330294.56947000016</v>
      </c>
      <c r="H86" s="17"/>
      <c r="I86" s="179">
        <f>+G107/G116</f>
        <v>0.88584500370095809</v>
      </c>
      <c r="J86" s="16"/>
    </row>
    <row r="87" spans="1:11" ht="15.95" hidden="1" customHeight="1" outlineLevel="1" x14ac:dyDescent="0.25">
      <c r="A87" s="186"/>
      <c r="B87" s="188"/>
      <c r="C87" s="91" t="s">
        <v>72</v>
      </c>
      <c r="D87" s="92">
        <f t="shared" si="7"/>
        <v>203634.34281148063</v>
      </c>
      <c r="E87" s="100"/>
      <c r="F87" s="92">
        <f t="shared" si="8"/>
        <v>205593.44459000076</v>
      </c>
      <c r="G87" s="93">
        <f t="shared" si="9"/>
        <v>200612.87317000027</v>
      </c>
      <c r="H87" s="18"/>
      <c r="I87" s="180"/>
      <c r="J87" s="16"/>
    </row>
    <row r="88" spans="1:11" ht="15.95" hidden="1" customHeight="1" outlineLevel="1" x14ac:dyDescent="0.25">
      <c r="A88" s="186"/>
      <c r="B88" s="188"/>
      <c r="C88" s="91" t="s">
        <v>35</v>
      </c>
      <c r="D88" s="92">
        <f t="shared" si="7"/>
        <v>2330.831485723138</v>
      </c>
      <c r="E88" s="100"/>
      <c r="F88" s="92">
        <f t="shared" si="8"/>
        <v>3602.1821200000009</v>
      </c>
      <c r="G88" s="93">
        <f t="shared" si="9"/>
        <v>2721.1352500000003</v>
      </c>
      <c r="H88" s="18"/>
      <c r="I88" s="180"/>
      <c r="J88" s="19"/>
    </row>
    <row r="89" spans="1:11" ht="15.95" hidden="1" customHeight="1" outlineLevel="1" x14ac:dyDescent="0.25">
      <c r="A89" s="186"/>
      <c r="B89" s="188"/>
      <c r="C89" s="91" t="s">
        <v>73</v>
      </c>
      <c r="D89" s="92">
        <f t="shared" si="7"/>
        <v>127768.2091163005</v>
      </c>
      <c r="E89" s="100"/>
      <c r="F89" s="92">
        <f t="shared" si="8"/>
        <v>143707.0833500002</v>
      </c>
      <c r="G89" s="93">
        <f t="shared" si="9"/>
        <v>126960.56104999992</v>
      </c>
      <c r="H89" s="18"/>
      <c r="I89" s="180"/>
      <c r="J89" s="19"/>
    </row>
    <row r="90" spans="1:11" ht="15.95" hidden="1" customHeight="1" outlineLevel="1" x14ac:dyDescent="0.25">
      <c r="A90" s="186"/>
      <c r="B90" s="188"/>
      <c r="C90" s="94" t="s">
        <v>34</v>
      </c>
      <c r="D90" s="92">
        <f t="shared" si="7"/>
        <v>92387.775738188036</v>
      </c>
      <c r="E90" s="100"/>
      <c r="F90" s="92">
        <f t="shared" si="8"/>
        <v>106075.65661000019</v>
      </c>
      <c r="G90" s="93">
        <f t="shared" si="9"/>
        <v>79165.792949999959</v>
      </c>
      <c r="H90" s="18"/>
      <c r="I90" s="180"/>
      <c r="J90" s="19"/>
    </row>
    <row r="91" spans="1:11" ht="15.95" hidden="1" customHeight="1" outlineLevel="1" x14ac:dyDescent="0.25">
      <c r="A91" s="186"/>
      <c r="B91" s="188"/>
      <c r="C91" s="94" t="s">
        <v>33</v>
      </c>
      <c r="D91" s="92">
        <f t="shared" si="7"/>
        <v>32993.036992370275</v>
      </c>
      <c r="E91" s="100"/>
      <c r="F91" s="92">
        <f t="shared" si="8"/>
        <v>35953.830959999999</v>
      </c>
      <c r="G91" s="93">
        <f t="shared" si="9"/>
        <v>46443.638429999963</v>
      </c>
      <c r="H91" s="18"/>
      <c r="I91" s="180"/>
      <c r="J91" s="19"/>
    </row>
    <row r="92" spans="1:11" ht="15.95" hidden="1" customHeight="1" outlineLevel="1" x14ac:dyDescent="0.25">
      <c r="A92" s="186"/>
      <c r="B92" s="188"/>
      <c r="C92" s="94" t="s">
        <v>32</v>
      </c>
      <c r="D92" s="92">
        <f t="shared" si="7"/>
        <v>2387.3963857421877</v>
      </c>
      <c r="E92" s="100"/>
      <c r="F92" s="92">
        <f t="shared" si="8"/>
        <v>1677.5957800000001</v>
      </c>
      <c r="G92" s="93">
        <f t="shared" si="9"/>
        <v>1351.1296700000003</v>
      </c>
      <c r="H92" s="18"/>
      <c r="I92" s="180"/>
      <c r="J92" s="19"/>
    </row>
    <row r="93" spans="1:11" ht="15.95" customHeight="1" collapsed="1" x14ac:dyDescent="0.25">
      <c r="A93" s="186"/>
      <c r="B93" s="188"/>
      <c r="C93" s="95" t="s">
        <v>69</v>
      </c>
      <c r="D93" s="92">
        <f t="shared" si="7"/>
        <v>350908.70396451058</v>
      </c>
      <c r="E93" s="100"/>
      <c r="F93" s="92">
        <f t="shared" si="8"/>
        <v>361542.19447000709</v>
      </c>
      <c r="G93" s="93">
        <f t="shared" si="9"/>
        <v>348842.41977000167</v>
      </c>
      <c r="H93" s="17"/>
      <c r="I93" s="180"/>
      <c r="J93" s="20"/>
    </row>
    <row r="94" spans="1:11" ht="15.95" customHeight="1" x14ac:dyDescent="0.25">
      <c r="A94" s="186"/>
      <c r="B94" s="188"/>
      <c r="C94" s="95" t="s">
        <v>70</v>
      </c>
      <c r="D94" s="92">
        <f t="shared" si="7"/>
        <v>58833.995272782355</v>
      </c>
      <c r="E94" s="100"/>
      <c r="F94" s="92">
        <f t="shared" si="8"/>
        <v>52363.512310000013</v>
      </c>
      <c r="G94" s="93">
        <f t="shared" si="9"/>
        <v>61264.865120000024</v>
      </c>
      <c r="H94" s="17"/>
      <c r="I94" s="180"/>
      <c r="J94" s="16"/>
    </row>
    <row r="95" spans="1:11" ht="15.95" customHeight="1" x14ac:dyDescent="0.25">
      <c r="A95" s="186"/>
      <c r="B95" s="188"/>
      <c r="C95" s="96" t="s">
        <v>39</v>
      </c>
      <c r="D95" s="92">
        <f t="shared" si="7"/>
        <v>1118.2208406658174</v>
      </c>
      <c r="E95" s="100"/>
      <c r="F95" s="92">
        <f t="shared" si="8"/>
        <v>11682.562377999922</v>
      </c>
      <c r="G95" s="93">
        <f t="shared" si="9"/>
        <v>560.66882400000009</v>
      </c>
      <c r="H95" s="17"/>
      <c r="I95" s="180"/>
      <c r="J95" s="16"/>
    </row>
    <row r="96" spans="1:11" s="8" customFormat="1" ht="15.95" customHeight="1" x14ac:dyDescent="0.25">
      <c r="A96" s="186"/>
      <c r="B96" s="188"/>
      <c r="C96" s="96" t="s">
        <v>40</v>
      </c>
      <c r="D96" s="92">
        <f t="shared" si="7"/>
        <v>3232.9324798911998</v>
      </c>
      <c r="E96" s="100"/>
      <c r="F96" s="92">
        <f t="shared" si="8"/>
        <v>3075.3434600000005</v>
      </c>
      <c r="G96" s="93">
        <f t="shared" si="9"/>
        <v>3172.5214200000005</v>
      </c>
      <c r="H96" s="21"/>
      <c r="I96" s="180"/>
      <c r="J96" s="16"/>
      <c r="K96" s="22"/>
    </row>
    <row r="97" spans="1:11" ht="15.95" customHeight="1" x14ac:dyDescent="0.25">
      <c r="A97" s="186"/>
      <c r="B97" s="188"/>
      <c r="C97" s="96" t="s">
        <v>24</v>
      </c>
      <c r="D97" s="92">
        <f t="shared" si="7"/>
        <v>22115.56652111149</v>
      </c>
      <c r="E97" s="100"/>
      <c r="F97" s="92">
        <f t="shared" si="8"/>
        <v>21093.422140000224</v>
      </c>
      <c r="G97" s="93">
        <f t="shared" si="9"/>
        <v>14413.22530999972</v>
      </c>
      <c r="H97" s="17"/>
      <c r="I97" s="180"/>
      <c r="J97" s="16"/>
      <c r="K97" s="23"/>
    </row>
    <row r="98" spans="1:11" ht="15.95" customHeight="1" x14ac:dyDescent="0.25">
      <c r="A98" s="186"/>
      <c r="B98" s="188"/>
      <c r="C98" s="96" t="s">
        <v>25</v>
      </c>
      <c r="D98" s="92">
        <f t="shared" si="7"/>
        <v>85569.952646670339</v>
      </c>
      <c r="E98" s="100"/>
      <c r="F98" s="92">
        <f t="shared" si="8"/>
        <v>82652.337210000012</v>
      </c>
      <c r="G98" s="93">
        <f t="shared" si="9"/>
        <v>79614.613410000034</v>
      </c>
      <c r="H98" s="17"/>
      <c r="I98" s="180"/>
      <c r="J98" s="16"/>
      <c r="K98" s="24"/>
    </row>
    <row r="99" spans="1:11" ht="15.95" customHeight="1" x14ac:dyDescent="0.25">
      <c r="A99" s="186"/>
      <c r="B99" s="188"/>
      <c r="C99" s="96" t="s">
        <v>37</v>
      </c>
      <c r="D99" s="92">
        <f t="shared" si="7"/>
        <v>4286.7490558788777</v>
      </c>
      <c r="E99" s="100"/>
      <c r="F99" s="92">
        <f t="shared" si="8"/>
        <v>4550.3106100000005</v>
      </c>
      <c r="G99" s="93">
        <f t="shared" si="9"/>
        <v>4894.5809199999994</v>
      </c>
      <c r="H99" s="17"/>
      <c r="I99" s="180"/>
      <c r="J99" s="25"/>
      <c r="K99" s="23"/>
    </row>
    <row r="100" spans="1:11" ht="15.95" customHeight="1" x14ac:dyDescent="0.25">
      <c r="A100" s="186"/>
      <c r="B100" s="188"/>
      <c r="C100" s="96" t="s">
        <v>26</v>
      </c>
      <c r="D100" s="92">
        <f t="shared" si="7"/>
        <v>1899.8113770794869</v>
      </c>
      <c r="E100" s="100"/>
      <c r="F100" s="92">
        <f t="shared" si="8"/>
        <v>1783.8490899998865</v>
      </c>
      <c r="G100" s="93">
        <f t="shared" si="9"/>
        <v>1433.1628399997908</v>
      </c>
      <c r="H100" s="17"/>
      <c r="I100" s="180"/>
      <c r="J100" s="25"/>
    </row>
    <row r="101" spans="1:11" ht="15.95" customHeight="1" x14ac:dyDescent="0.25">
      <c r="A101" s="186"/>
      <c r="B101" s="188"/>
      <c r="C101" s="96" t="s">
        <v>27</v>
      </c>
      <c r="D101" s="92">
        <f t="shared" si="7"/>
        <v>21797.53890132995</v>
      </c>
      <c r="E101" s="100"/>
      <c r="F101" s="92">
        <f t="shared" si="8"/>
        <v>22468.857029999996</v>
      </c>
      <c r="G101" s="93">
        <f t="shared" si="9"/>
        <v>18106.980550000004</v>
      </c>
      <c r="H101" s="17"/>
      <c r="I101" s="180"/>
      <c r="J101" s="16"/>
    </row>
    <row r="102" spans="1:11" ht="15.95" customHeight="1" x14ac:dyDescent="0.25">
      <c r="A102" s="186"/>
      <c r="B102" s="188"/>
      <c r="C102" s="96" t="s">
        <v>38</v>
      </c>
      <c r="D102" s="92">
        <f t="shared" si="7"/>
        <v>8988.240489749729</v>
      </c>
      <c r="E102" s="100"/>
      <c r="F102" s="92">
        <f t="shared" si="8"/>
        <v>8342.905490000001</v>
      </c>
      <c r="G102" s="93">
        <f t="shared" si="9"/>
        <v>11510.291739999993</v>
      </c>
      <c r="H102" s="17"/>
      <c r="I102" s="180"/>
    </row>
    <row r="103" spans="1:11" ht="15.95" customHeight="1" x14ac:dyDescent="0.25">
      <c r="A103" s="186"/>
      <c r="B103" s="188"/>
      <c r="C103" s="96" t="s">
        <v>110</v>
      </c>
      <c r="D103" s="92">
        <f t="shared" si="7"/>
        <v>169522.49112338258</v>
      </c>
      <c r="E103" s="100"/>
      <c r="F103" s="92">
        <f t="shared" si="8"/>
        <v>0</v>
      </c>
      <c r="G103" s="93">
        <f t="shared" si="9"/>
        <v>142621.03170000008</v>
      </c>
      <c r="H103" s="17"/>
      <c r="I103" s="180"/>
    </row>
    <row r="104" spans="1:11" ht="15.95" customHeight="1" x14ac:dyDescent="0.25">
      <c r="A104" s="186"/>
      <c r="B104" s="188"/>
      <c r="C104" s="96" t="s">
        <v>102</v>
      </c>
      <c r="D104" s="92">
        <f t="shared" si="7"/>
        <v>3772.7858338243236</v>
      </c>
      <c r="E104" s="100"/>
      <c r="F104" s="92">
        <f t="shared" si="8"/>
        <v>3795.648870000206</v>
      </c>
      <c r="G104" s="93">
        <f t="shared" si="9"/>
        <v>4093.2345300003067</v>
      </c>
      <c r="H104" s="17"/>
      <c r="I104" s="180"/>
    </row>
    <row r="105" spans="1:11" ht="15.95" customHeight="1" x14ac:dyDescent="0.25">
      <c r="A105" s="186"/>
      <c r="B105" s="188"/>
      <c r="C105" s="96" t="s">
        <v>103</v>
      </c>
      <c r="D105" s="92">
        <f t="shared" si="7"/>
        <v>4217.9182616745438</v>
      </c>
      <c r="E105" s="100"/>
      <c r="F105" s="92">
        <f t="shared" si="8"/>
        <v>4234.4449400002868</v>
      </c>
      <c r="G105" s="93">
        <f t="shared" si="9"/>
        <v>3197.3166300002595</v>
      </c>
      <c r="H105" s="17"/>
      <c r="I105" s="180"/>
    </row>
    <row r="106" spans="1:11" ht="15.95" customHeight="1" x14ac:dyDescent="0.25">
      <c r="A106" s="186"/>
      <c r="B106" s="188"/>
      <c r="C106" s="96" t="s">
        <v>28</v>
      </c>
      <c r="D106" s="92">
        <f t="shared" si="7"/>
        <v>141.22106996100584</v>
      </c>
      <c r="E106" s="100"/>
      <c r="F106" s="92">
        <f t="shared" si="8"/>
        <v>654.7804900000001</v>
      </c>
      <c r="G106" s="93">
        <f t="shared" si="9"/>
        <v>1293.3342299999997</v>
      </c>
      <c r="H106" s="21"/>
      <c r="I106" s="180"/>
      <c r="J106" s="16"/>
    </row>
    <row r="107" spans="1:11" s="11" customFormat="1" ht="18" customHeight="1" x14ac:dyDescent="0.2">
      <c r="A107" s="186"/>
      <c r="B107" s="189"/>
      <c r="C107" s="111" t="s">
        <v>88</v>
      </c>
      <c r="D107" s="112">
        <f>+D86+D93+D94+SUM(D95:D106)</f>
        <v>1070139.5112520165</v>
      </c>
      <c r="E107" s="83"/>
      <c r="F107" s="112">
        <f>+F86+F93+F94+SUM(F95:F106)</f>
        <v>931142.87854800862</v>
      </c>
      <c r="G107" s="112">
        <f>+G86+G93+G94+SUM(G95:G106)</f>
        <v>1025312.816464002</v>
      </c>
      <c r="H107" s="21"/>
      <c r="I107" s="181"/>
      <c r="J107" s="26"/>
      <c r="K107" s="27"/>
    </row>
    <row r="108" spans="1:11" s="7" customFormat="1" ht="10.5" customHeight="1" x14ac:dyDescent="0.25">
      <c r="A108" s="186"/>
      <c r="B108" s="33"/>
      <c r="C108" s="53"/>
      <c r="D108" s="28"/>
      <c r="E108" s="28"/>
      <c r="F108" s="28"/>
      <c r="G108" s="28"/>
      <c r="H108" s="21"/>
      <c r="I108" s="54"/>
      <c r="J108" s="16"/>
    </row>
    <row r="109" spans="1:11" ht="18.75" customHeight="1" x14ac:dyDescent="0.25">
      <c r="A109" s="186"/>
      <c r="B109" s="190" t="s">
        <v>45</v>
      </c>
      <c r="C109" s="103" t="s">
        <v>67</v>
      </c>
      <c r="D109" s="105">
        <f>+D33</f>
        <v>148678.68565511247</v>
      </c>
      <c r="E109" s="104"/>
      <c r="F109" s="105">
        <f>+F33+F78</f>
        <v>137460.70827000093</v>
      </c>
      <c r="G109" s="106">
        <f>+G33</f>
        <v>117219.46857999959</v>
      </c>
      <c r="H109" s="21"/>
      <c r="I109" s="179">
        <f>+G111/G116</f>
        <v>0.11415499629904194</v>
      </c>
    </row>
    <row r="110" spans="1:11" ht="18.75" customHeight="1" x14ac:dyDescent="0.25">
      <c r="A110" s="186"/>
      <c r="B110" s="191"/>
      <c r="C110" s="107" t="s">
        <v>68</v>
      </c>
      <c r="D110" s="92">
        <f>+D34</f>
        <v>20764.88981982752</v>
      </c>
      <c r="E110" s="104"/>
      <c r="F110" s="92">
        <f>+F34+F79</f>
        <v>19829.427990000007</v>
      </c>
      <c r="G110" s="93">
        <f>+G34</f>
        <v>14908.138709999987</v>
      </c>
      <c r="H110" s="21"/>
      <c r="I110" s="180"/>
    </row>
    <row r="111" spans="1:11" s="11" customFormat="1" ht="18.75" customHeight="1" x14ac:dyDescent="0.25">
      <c r="A111" s="186"/>
      <c r="B111" s="192"/>
      <c r="C111" s="139" t="s">
        <v>117</v>
      </c>
      <c r="D111" s="112">
        <f>SUM(D109:D110)</f>
        <v>169443.57547493998</v>
      </c>
      <c r="E111" s="21"/>
      <c r="F111" s="112">
        <f>SUM(F109:F110)</f>
        <v>157290.13626000093</v>
      </c>
      <c r="G111" s="112">
        <f>SUM(G109:G110)</f>
        <v>132127.60728999958</v>
      </c>
      <c r="H111" s="17"/>
      <c r="I111" s="181"/>
      <c r="J111" s="29"/>
    </row>
    <row r="112" spans="1:11" s="11" customFormat="1" ht="15.75" x14ac:dyDescent="0.25">
      <c r="A112" s="186"/>
      <c r="B112" s="33"/>
      <c r="C112" s="30"/>
      <c r="D112" s="34"/>
      <c r="E112" s="21"/>
      <c r="F112" s="31"/>
      <c r="G112" s="34"/>
      <c r="H112" s="17"/>
      <c r="I112" s="54"/>
      <c r="J112" s="29"/>
    </row>
    <row r="113" spans="1:10" s="11" customFormat="1" ht="15.75" customHeight="1" x14ac:dyDescent="0.25">
      <c r="A113" s="186"/>
      <c r="B113" s="182" t="s">
        <v>47</v>
      </c>
      <c r="C113" s="182"/>
      <c r="D113" s="113">
        <f>D116-D114</f>
        <v>657163.87953483243</v>
      </c>
      <c r="E113" s="21"/>
      <c r="F113" s="113">
        <f t="shared" ref="F113:G113" si="10">F116-F114</f>
        <v>514161.82830800163</v>
      </c>
      <c r="G113" s="113">
        <f t="shared" si="10"/>
        <v>612033.01015400025</v>
      </c>
      <c r="H113" s="17"/>
      <c r="I113" s="114">
        <f>+G113/$G$40</f>
        <v>0.5287814366885113</v>
      </c>
      <c r="J113" s="29"/>
    </row>
    <row r="114" spans="1:10" s="11" customFormat="1" ht="15.75" customHeight="1" x14ac:dyDescent="0.2">
      <c r="A114" s="186"/>
      <c r="B114" s="182" t="s">
        <v>48</v>
      </c>
      <c r="C114" s="182"/>
      <c r="D114" s="113">
        <f>+D93+D94+D96+D111</f>
        <v>582419.2071921241</v>
      </c>
      <c r="E114" s="21"/>
      <c r="F114" s="113">
        <f>+F93+F94+F96+F111</f>
        <v>574271.18650000799</v>
      </c>
      <c r="G114" s="113">
        <f>+G93+G94+G96+G111</f>
        <v>545407.41360000125</v>
      </c>
      <c r="H114" s="84"/>
      <c r="I114" s="114">
        <f>+G114/$G$40</f>
        <v>0.4712185633114887</v>
      </c>
      <c r="J114" s="29"/>
    </row>
    <row r="115" spans="1:10" s="7" customFormat="1" ht="15" x14ac:dyDescent="0.25">
      <c r="B115" s="33"/>
      <c r="C115" s="30"/>
      <c r="D115" s="34"/>
      <c r="E115" s="21"/>
      <c r="F115" s="32"/>
      <c r="G115" s="32"/>
      <c r="H115" s="17"/>
      <c r="I115" s="33"/>
      <c r="J115" s="19"/>
    </row>
    <row r="116" spans="1:10" s="7" customFormat="1" ht="26.25" customHeight="1" x14ac:dyDescent="0.25">
      <c r="A116" s="210" t="s">
        <v>49</v>
      </c>
      <c r="B116" s="211" t="s">
        <v>80</v>
      </c>
      <c r="C116" s="212"/>
      <c r="D116" s="115">
        <f>+D107+D111</f>
        <v>1239583.0867269565</v>
      </c>
      <c r="E116" s="55"/>
      <c r="F116" s="115">
        <f>+F107+F111</f>
        <v>1088433.0148080096</v>
      </c>
      <c r="G116" s="115">
        <f>+G107+G111</f>
        <v>1157440.4237540015</v>
      </c>
      <c r="H116" s="17"/>
      <c r="I116" s="83"/>
      <c r="J116" s="19"/>
    </row>
    <row r="117" spans="1:10" s="7" customFormat="1" ht="14.25" customHeight="1" x14ac:dyDescent="0.2">
      <c r="A117" s="210"/>
      <c r="B117" s="213" t="s">
        <v>78</v>
      </c>
      <c r="C117" s="214"/>
      <c r="D117" s="116"/>
      <c r="E117" s="104"/>
      <c r="F117" s="116">
        <f>+F41</f>
        <v>69195.746510000332</v>
      </c>
      <c r="G117" s="116">
        <f>+G41</f>
        <v>50617.385020000002</v>
      </c>
      <c r="H117" s="17"/>
      <c r="I117" s="83"/>
      <c r="J117" s="19"/>
    </row>
    <row r="118" spans="1:10" s="7" customFormat="1" ht="14.25" customHeight="1" x14ac:dyDescent="0.2">
      <c r="A118" s="210"/>
      <c r="B118" s="213" t="s">
        <v>79</v>
      </c>
      <c r="C118" s="214"/>
      <c r="D118" s="116"/>
      <c r="E118" s="104"/>
      <c r="F118" s="116">
        <f>+F42</f>
        <v>4127.8258200000009</v>
      </c>
      <c r="G118" s="116">
        <f>+G42</f>
        <v>2666.4942399999995</v>
      </c>
      <c r="H118" s="17"/>
      <c r="I118" s="83"/>
      <c r="J118" s="19"/>
    </row>
    <row r="119" spans="1:10" s="7" customFormat="1" ht="27" customHeight="1" x14ac:dyDescent="0.25">
      <c r="A119" s="210"/>
      <c r="B119" s="211" t="s">
        <v>83</v>
      </c>
      <c r="C119" s="212"/>
      <c r="D119" s="115"/>
      <c r="E119" s="55"/>
      <c r="F119" s="117">
        <f>+F116-F117-F118</f>
        <v>1015109.4424780093</v>
      </c>
      <c r="G119" s="117">
        <f>+G116-G117-G118</f>
        <v>1104156.5444940017</v>
      </c>
      <c r="H119" s="17"/>
      <c r="I119" s="83"/>
      <c r="J119" s="19"/>
    </row>
    <row r="120" spans="1:10" s="7" customFormat="1" ht="14.25" customHeight="1" x14ac:dyDescent="0.25">
      <c r="A120" s="210"/>
      <c r="B120" s="213" t="s">
        <v>91</v>
      </c>
      <c r="C120" s="214"/>
      <c r="D120" s="118"/>
      <c r="E120" s="119"/>
      <c r="F120" s="120">
        <f>+F44</f>
        <v>26589.889440000006</v>
      </c>
      <c r="G120" s="120">
        <f>+G44</f>
        <v>10706.957570000033</v>
      </c>
      <c r="H120" s="17"/>
      <c r="I120" s="83"/>
      <c r="J120" s="19"/>
    </row>
    <row r="121" spans="1:10" s="7" customFormat="1" ht="38.25" customHeight="1" x14ac:dyDescent="0.25">
      <c r="A121" s="210"/>
      <c r="B121" s="215" t="s">
        <v>93</v>
      </c>
      <c r="C121" s="216"/>
      <c r="D121" s="115"/>
      <c r="E121" s="55"/>
      <c r="F121" s="121">
        <f>+F119-F120</f>
        <v>988519.55303800921</v>
      </c>
      <c r="G121" s="121">
        <f>+G119-G120</f>
        <v>1093449.5869240016</v>
      </c>
      <c r="H121" s="17"/>
      <c r="I121" s="83"/>
      <c r="J121" s="19"/>
    </row>
    <row r="122" spans="1:10" customFormat="1" ht="15" customHeight="1" x14ac:dyDescent="0.25">
      <c r="A122" s="207" t="s">
        <v>125</v>
      </c>
      <c r="B122" s="207"/>
      <c r="C122" s="207"/>
    </row>
    <row r="123" spans="1:10" s="7" customFormat="1" ht="54" customHeight="1" x14ac:dyDescent="0.2">
      <c r="A123" s="206" t="s">
        <v>104</v>
      </c>
      <c r="B123" s="206"/>
      <c r="C123" s="206"/>
      <c r="D123" s="206"/>
      <c r="E123" s="206"/>
      <c r="F123" s="206"/>
      <c r="G123" s="206"/>
      <c r="H123" s="206"/>
      <c r="I123" s="206"/>
      <c r="J123" s="19"/>
    </row>
    <row r="124" spans="1:10" s="7" customFormat="1" ht="12.75" customHeight="1" x14ac:dyDescent="0.2">
      <c r="A124" s="206" t="s">
        <v>74</v>
      </c>
      <c r="B124" s="206"/>
      <c r="C124" s="206"/>
      <c r="D124" s="206"/>
      <c r="E124" s="206"/>
      <c r="F124" s="206"/>
      <c r="G124" s="206"/>
      <c r="H124" s="206"/>
      <c r="I124" s="206"/>
      <c r="J124" s="19"/>
    </row>
    <row r="125" spans="1:10" s="7" customFormat="1" ht="12.75" customHeight="1" x14ac:dyDescent="0.2">
      <c r="A125" s="206" t="s">
        <v>75</v>
      </c>
      <c r="B125" s="206"/>
      <c r="C125" s="206"/>
      <c r="D125" s="206"/>
      <c r="E125" s="206"/>
      <c r="F125" s="206"/>
      <c r="G125" s="206"/>
      <c r="H125" s="206"/>
      <c r="I125" s="206"/>
      <c r="J125" s="19"/>
    </row>
    <row r="126" spans="1:10" s="7" customFormat="1" ht="12.75" customHeight="1" x14ac:dyDescent="0.2">
      <c r="A126" s="206" t="s">
        <v>105</v>
      </c>
      <c r="B126" s="206"/>
      <c r="C126" s="206"/>
      <c r="D126" s="206"/>
      <c r="E126" s="206"/>
      <c r="F126" s="206"/>
      <c r="G126" s="206"/>
      <c r="H126" s="206"/>
      <c r="I126" s="206"/>
      <c r="J126" s="19"/>
    </row>
    <row r="127" spans="1:10" s="7" customFormat="1" ht="12.75" customHeight="1" x14ac:dyDescent="0.2">
      <c r="A127" s="206" t="s">
        <v>106</v>
      </c>
      <c r="B127" s="206"/>
      <c r="C127" s="206"/>
      <c r="D127" s="206"/>
      <c r="E127" s="206"/>
      <c r="F127" s="206"/>
      <c r="G127" s="206"/>
      <c r="H127" s="206"/>
      <c r="I127" s="206"/>
      <c r="J127" s="19"/>
    </row>
    <row r="128" spans="1:10" s="7" customFormat="1" ht="15" customHeight="1" x14ac:dyDescent="0.2">
      <c r="A128" s="206" t="s">
        <v>107</v>
      </c>
      <c r="B128" s="206"/>
      <c r="C128" s="206"/>
      <c r="D128" s="206"/>
      <c r="E128" s="206"/>
      <c r="F128" s="206"/>
      <c r="G128" s="206"/>
      <c r="H128" s="206"/>
      <c r="I128" s="206"/>
      <c r="J128" s="19"/>
    </row>
    <row r="129" spans="1:11" s="7" customFormat="1" ht="15" customHeight="1" x14ac:dyDescent="0.2">
      <c r="A129" s="206" t="s">
        <v>52</v>
      </c>
      <c r="B129" s="206"/>
      <c r="C129" s="206"/>
      <c r="D129" s="206"/>
      <c r="E129" s="206"/>
      <c r="F129" s="206"/>
      <c r="G129" s="206"/>
      <c r="H129" s="206"/>
      <c r="I129" s="206"/>
      <c r="J129" s="19"/>
    </row>
    <row r="130" spans="1:11" s="7" customFormat="1" ht="15" customHeight="1" x14ac:dyDescent="0.2">
      <c r="A130" s="207" t="s">
        <v>60</v>
      </c>
      <c r="B130" s="207"/>
      <c r="C130" s="207"/>
      <c r="D130" s="144"/>
      <c r="E130" s="144"/>
      <c r="F130" s="144"/>
      <c r="G130" s="144"/>
      <c r="H130" s="144"/>
      <c r="I130" s="144"/>
      <c r="J130" s="19"/>
    </row>
    <row r="131" spans="1:11" s="7" customFormat="1" ht="15" customHeight="1" x14ac:dyDescent="0.25">
      <c r="A131" s="208" t="s">
        <v>115</v>
      </c>
      <c r="B131" s="208"/>
      <c r="C131" s="208"/>
      <c r="D131" s="208"/>
      <c r="E131" s="208"/>
      <c r="F131" s="208"/>
      <c r="G131" s="32"/>
      <c r="H131" s="21"/>
      <c r="I131" s="33"/>
      <c r="J131" s="19"/>
    </row>
    <row r="132" spans="1:11" ht="15" customHeight="1" x14ac:dyDescent="0.2">
      <c r="A132" s="209" t="s">
        <v>64</v>
      </c>
      <c r="B132" s="209"/>
      <c r="C132" s="209"/>
      <c r="D132" s="209"/>
      <c r="E132" s="35"/>
      <c r="F132" s="35"/>
      <c r="G132" s="36"/>
      <c r="H132" s="36"/>
      <c r="I132" s="36"/>
    </row>
    <row r="133" spans="1:11" ht="15" customHeight="1" x14ac:dyDescent="0.2">
      <c r="A133" s="205" t="s">
        <v>29</v>
      </c>
      <c r="B133" s="205"/>
      <c r="C133" s="205"/>
      <c r="D133" s="205"/>
      <c r="E133" s="35"/>
      <c r="F133" s="35"/>
      <c r="G133" s="36"/>
      <c r="H133" s="36"/>
      <c r="I133" s="36"/>
    </row>
    <row r="134" spans="1:11" s="4" customFormat="1" x14ac:dyDescent="0.2">
      <c r="A134" s="3"/>
      <c r="B134" s="3"/>
      <c r="C134" s="36"/>
      <c r="D134" s="36"/>
      <c r="E134" s="35"/>
      <c r="F134" s="35"/>
      <c r="G134" s="36"/>
      <c r="H134" s="36"/>
      <c r="I134" s="36"/>
      <c r="K134" s="3"/>
    </row>
  </sheetData>
  <mergeCells count="52">
    <mergeCell ref="A133:D133"/>
    <mergeCell ref="A122:C122"/>
    <mergeCell ref="A123:I123"/>
    <mergeCell ref="A124:I124"/>
    <mergeCell ref="A125:I125"/>
    <mergeCell ref="A126:I126"/>
    <mergeCell ref="A127:I127"/>
    <mergeCell ref="A128:I128"/>
    <mergeCell ref="A129:I129"/>
    <mergeCell ref="A130:C130"/>
    <mergeCell ref="A131:F131"/>
    <mergeCell ref="A132:D132"/>
    <mergeCell ref="A116:A121"/>
    <mergeCell ref="B116:C116"/>
    <mergeCell ref="B117:C117"/>
    <mergeCell ref="B118:C118"/>
    <mergeCell ref="B119:C119"/>
    <mergeCell ref="B120:C120"/>
    <mergeCell ref="B121:C121"/>
    <mergeCell ref="A82:I82"/>
    <mergeCell ref="A86:A114"/>
    <mergeCell ref="B86:B107"/>
    <mergeCell ref="I86:I107"/>
    <mergeCell ref="B109:B111"/>
    <mergeCell ref="I109:I111"/>
    <mergeCell ref="B113:C113"/>
    <mergeCell ref="B114:C114"/>
    <mergeCell ref="A47:I47"/>
    <mergeCell ref="A51:C51"/>
    <mergeCell ref="A53:C53"/>
    <mergeCell ref="A55:A80"/>
    <mergeCell ref="B55:B76"/>
    <mergeCell ref="B78:B80"/>
    <mergeCell ref="B37:C37"/>
    <mergeCell ref="B38:C38"/>
    <mergeCell ref="A40:A45"/>
    <mergeCell ref="B40:C40"/>
    <mergeCell ref="B41:C41"/>
    <mergeCell ref="B42:C42"/>
    <mergeCell ref="B43:C43"/>
    <mergeCell ref="B44:C44"/>
    <mergeCell ref="B45:C45"/>
    <mergeCell ref="A10:A38"/>
    <mergeCell ref="B10:B31"/>
    <mergeCell ref="I10:I31"/>
    <mergeCell ref="B33:B35"/>
    <mergeCell ref="I33:I35"/>
    <mergeCell ref="A1:I1"/>
    <mergeCell ref="A2:I2"/>
    <mergeCell ref="A3:I3"/>
    <mergeCell ref="A4:I4"/>
    <mergeCell ref="A6:I6"/>
  </mergeCells>
  <conditionalFormatting sqref="H86">
    <cfRule type="iconSet" priority="23">
      <iconSet>
        <cfvo type="percent" val="0"/>
        <cfvo type="num" val="0.95"/>
        <cfvo type="num" val="1"/>
      </iconSet>
    </cfRule>
  </conditionalFormatting>
  <conditionalFormatting sqref="H107">
    <cfRule type="iconSet" priority="22">
      <iconSet>
        <cfvo type="percent" val="0"/>
        <cfvo type="num" val="0.95"/>
        <cfvo type="num" val="1"/>
      </iconSet>
    </cfRule>
  </conditionalFormatting>
  <conditionalFormatting sqref="H87:H92">
    <cfRule type="iconSet" priority="21">
      <iconSet>
        <cfvo type="percent" val="0"/>
        <cfvo type="num" val="0.95"/>
        <cfvo type="num" val="1"/>
      </iconSet>
    </cfRule>
  </conditionalFormatting>
  <conditionalFormatting sqref="H109:H113 H93:H94 H96 H115">
    <cfRule type="iconSet" priority="20">
      <iconSet>
        <cfvo type="percent" val="0"/>
        <cfvo type="num" val="0.95"/>
        <cfvo type="num" val="1"/>
      </iconSet>
    </cfRule>
  </conditionalFormatting>
  <conditionalFormatting sqref="H109:H113 H93:H94 H96">
    <cfRule type="iconSet" priority="19">
      <iconSet>
        <cfvo type="percent" val="0"/>
        <cfvo type="num" val="0.95"/>
        <cfvo type="num" val="1"/>
      </iconSet>
    </cfRule>
  </conditionalFormatting>
  <conditionalFormatting sqref="H93:H94">
    <cfRule type="iconSet" priority="18">
      <iconSet>
        <cfvo type="percent" val="0"/>
        <cfvo type="num" val="0.95"/>
        <cfvo type="num" val="1"/>
      </iconSet>
    </cfRule>
  </conditionalFormatting>
  <conditionalFormatting sqref="H95 H97:H105">
    <cfRule type="iconSet" priority="24">
      <iconSet>
        <cfvo type="percent" val="0"/>
        <cfvo type="num" val="0.95"/>
        <cfvo type="num" val="1"/>
      </iconSet>
    </cfRule>
  </conditionalFormatting>
  <conditionalFormatting sqref="H115 H86:H113">
    <cfRule type="iconSet" priority="25">
      <iconSet>
        <cfvo type="percent" val="0"/>
        <cfvo type="num" val="0.95" gte="0"/>
        <cfvo type="num" val="0.99" gte="0"/>
      </iconSet>
    </cfRule>
  </conditionalFormatting>
  <conditionalFormatting sqref="H116:H121">
    <cfRule type="iconSet" priority="16">
      <iconSet>
        <cfvo type="percent" val="0"/>
        <cfvo type="num" val="0.95"/>
        <cfvo type="num" val="1"/>
      </iconSet>
    </cfRule>
  </conditionalFormatting>
  <conditionalFormatting sqref="H116:H121">
    <cfRule type="iconSet" priority="15">
      <iconSet>
        <cfvo type="percent" val="0"/>
        <cfvo type="num" val="0.95"/>
        <cfvo type="num" val="1"/>
      </iconSet>
    </cfRule>
  </conditionalFormatting>
  <conditionalFormatting sqref="H116:H121">
    <cfRule type="iconSet" priority="17">
      <iconSet>
        <cfvo type="percent" val="0"/>
        <cfvo type="num" val="0.95" gte="0"/>
        <cfvo type="num" val="0.99" gte="0"/>
      </iconSet>
    </cfRule>
  </conditionalFormatting>
  <conditionalFormatting sqref="H9">
    <cfRule type="iconSet" priority="12">
      <iconSet>
        <cfvo type="percent" val="0"/>
        <cfvo type="num" val="0.95" gte="0"/>
        <cfvo type="num" val="1" gte="0"/>
      </iconSet>
    </cfRule>
  </conditionalFormatting>
  <conditionalFormatting sqref="H9">
    <cfRule type="iconSet" priority="13">
      <iconSet>
        <cfvo type="percent" val="0"/>
        <cfvo type="num" val="0.95" gte="0"/>
        <cfvo type="num" val="0.99" gte="0"/>
      </iconSet>
    </cfRule>
  </conditionalFormatting>
  <conditionalFormatting sqref="H40:H45">
    <cfRule type="iconSet" priority="2">
      <iconSet>
        <cfvo type="percent" val="0"/>
        <cfvo type="num" val="0.95"/>
        <cfvo type="num" val="1"/>
      </iconSet>
    </cfRule>
  </conditionalFormatting>
  <conditionalFormatting sqref="H40:H45">
    <cfRule type="iconSet" priority="1">
      <iconSet>
        <cfvo type="percent" val="0"/>
        <cfvo type="num" val="0.95"/>
        <cfvo type="num" val="1"/>
      </iconSet>
    </cfRule>
  </conditionalFormatting>
  <conditionalFormatting sqref="H40:H45">
    <cfRule type="iconSet" priority="3">
      <iconSet>
        <cfvo type="percent" val="0"/>
        <cfvo type="num" val="0.95" gte="0"/>
        <cfvo type="num" val="0.99" gte="0"/>
      </iconSet>
    </cfRule>
  </conditionalFormatting>
  <conditionalFormatting sqref="H9">
    <cfRule type="iconSet" priority="14">
      <iconSet>
        <cfvo type="percent" val="0"/>
        <cfvo type="num" val="0.95"/>
        <cfvo type="num" val="1"/>
      </iconSet>
    </cfRule>
  </conditionalFormatting>
  <conditionalFormatting sqref="H10">
    <cfRule type="iconSet" priority="9">
      <iconSet>
        <cfvo type="percent" val="0"/>
        <cfvo type="num" val="0.95"/>
        <cfvo type="num" val="1"/>
      </iconSet>
    </cfRule>
  </conditionalFormatting>
  <conditionalFormatting sqref="H31">
    <cfRule type="iconSet" priority="8">
      <iconSet>
        <cfvo type="percent" val="0"/>
        <cfvo type="num" val="0.95"/>
        <cfvo type="num" val="1"/>
      </iconSet>
    </cfRule>
  </conditionalFormatting>
  <conditionalFormatting sqref="H11:H16">
    <cfRule type="iconSet" priority="7">
      <iconSet>
        <cfvo type="percent" val="0"/>
        <cfvo type="num" val="0.95"/>
        <cfvo type="num" val="1"/>
      </iconSet>
    </cfRule>
  </conditionalFormatting>
  <conditionalFormatting sqref="H33:H37 H17:H18 H20 H39">
    <cfRule type="iconSet" priority="6">
      <iconSet>
        <cfvo type="percent" val="0"/>
        <cfvo type="num" val="0.95"/>
        <cfvo type="num" val="1"/>
      </iconSet>
    </cfRule>
  </conditionalFormatting>
  <conditionalFormatting sqref="H33:H37 H17:H18 H20">
    <cfRule type="iconSet" priority="5">
      <iconSet>
        <cfvo type="percent" val="0"/>
        <cfvo type="num" val="0.95"/>
        <cfvo type="num" val="1"/>
      </iconSet>
    </cfRule>
  </conditionalFormatting>
  <conditionalFormatting sqref="H17:H18">
    <cfRule type="iconSet" priority="4">
      <iconSet>
        <cfvo type="percent" val="0"/>
        <cfvo type="num" val="0.95"/>
        <cfvo type="num" val="1"/>
      </iconSet>
    </cfRule>
  </conditionalFormatting>
  <conditionalFormatting sqref="H19 H21:H29">
    <cfRule type="iconSet" priority="10">
      <iconSet>
        <cfvo type="percent" val="0"/>
        <cfvo type="num" val="0.95"/>
        <cfvo type="num" val="1"/>
      </iconSet>
    </cfRule>
  </conditionalFormatting>
  <conditionalFormatting sqref="H39 H10:H37">
    <cfRule type="iconSet" priority="11">
      <iconSet>
        <cfvo type="percent" val="0"/>
        <cfvo type="num" val="0.95" gte="0"/>
        <cfvo type="num" val="0.99" gte="0"/>
      </iconSet>
    </cfRule>
  </conditionalFormatting>
  <conditionalFormatting sqref="H30">
    <cfRule type="iconSet" priority="26">
      <iconSet>
        <cfvo type="percent" val="0"/>
        <cfvo type="num" val="0.95"/>
        <cfvo type="num" val="1"/>
      </iconSet>
    </cfRule>
  </conditionalFormatting>
  <conditionalFormatting sqref="H19 H21:H31 H10:H16">
    <cfRule type="iconSet" priority="27">
      <iconSet>
        <cfvo type="percent" val="0"/>
        <cfvo type="num" val="0.95" gte="0"/>
        <cfvo type="num" val="1" gte="0"/>
      </iconSet>
    </cfRule>
  </conditionalFormatting>
  <conditionalFormatting sqref="H11:H16 H19 H21:H30">
    <cfRule type="iconSet" priority="28">
      <iconSet>
        <cfvo type="percent" val="0"/>
        <cfvo type="num" val="0.95" gte="0"/>
        <cfvo type="num" val="1" gte="0"/>
      </iconSet>
    </cfRule>
  </conditionalFormatting>
  <conditionalFormatting sqref="H106">
    <cfRule type="iconSet" priority="29">
      <iconSet>
        <cfvo type="percent" val="0"/>
        <cfvo type="num" val="0.95"/>
        <cfvo type="num" val="1"/>
      </iconSet>
    </cfRule>
  </conditionalFormatting>
  <conditionalFormatting sqref="H95 H97:H107 H86:H92">
    <cfRule type="iconSet" priority="30">
      <iconSet>
        <cfvo type="percent" val="0"/>
        <cfvo type="num" val="0.95" gte="0"/>
        <cfvo type="num" val="1" gte="0"/>
      </iconSet>
    </cfRule>
  </conditionalFormatting>
  <conditionalFormatting sqref="H87:H92 H95 H97:H106">
    <cfRule type="iconSet" priority="31">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3" orientation="landscape" r:id="rId1"/>
  <headerFooter alignWithMargins="0">
    <oddHeader>&amp;R&amp;"Arial,Negrita"&amp;11CUADRO No. "A1"</oddHeader>
    <oddFooter>&amp;LFecha:  &amp;D&amp;RPlanificación Nacional.- XM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view="pageBreakPreview" zoomScale="80" zoomScaleNormal="80" zoomScaleSheetLayoutView="80" workbookViewId="0">
      <selection activeCell="A3" sqref="A3:I3"/>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0" t="s">
        <v>85</v>
      </c>
      <c r="B1" s="160"/>
      <c r="C1" s="160"/>
      <c r="D1" s="160"/>
      <c r="E1" s="160"/>
      <c r="F1" s="160"/>
      <c r="G1" s="160"/>
      <c r="H1" s="160"/>
      <c r="I1" s="160"/>
    </row>
    <row r="2" spans="1:10" ht="18" x14ac:dyDescent="0.2">
      <c r="A2" s="161" t="s">
        <v>86</v>
      </c>
      <c r="B2" s="161"/>
      <c r="C2" s="161"/>
      <c r="D2" s="161"/>
      <c r="E2" s="161"/>
      <c r="F2" s="161"/>
      <c r="G2" s="161"/>
      <c r="H2" s="161"/>
      <c r="I2" s="161"/>
    </row>
    <row r="3" spans="1:10" ht="20.25" customHeight="1" x14ac:dyDescent="0.2">
      <c r="A3" s="162" t="s">
        <v>120</v>
      </c>
      <c r="B3" s="162"/>
      <c r="C3" s="162"/>
      <c r="D3" s="162"/>
      <c r="E3" s="162"/>
      <c r="F3" s="162"/>
      <c r="G3" s="162"/>
      <c r="H3" s="162"/>
      <c r="I3" s="162"/>
    </row>
    <row r="4" spans="1:10" ht="17.25" customHeight="1" x14ac:dyDescent="0.2">
      <c r="A4" s="163" t="s">
        <v>41</v>
      </c>
      <c r="B4" s="163"/>
      <c r="C4" s="163"/>
      <c r="D4" s="163"/>
      <c r="E4" s="163"/>
      <c r="F4" s="163"/>
      <c r="G4" s="163"/>
      <c r="H4" s="163"/>
      <c r="I4" s="163"/>
    </row>
    <row r="5" spans="1:10" ht="15.75" x14ac:dyDescent="0.25">
      <c r="A5" s="86"/>
      <c r="B5" s="86"/>
      <c r="C5" s="86"/>
      <c r="D5" s="86"/>
      <c r="E5" s="86"/>
      <c r="F5" s="86"/>
      <c r="G5" s="86"/>
      <c r="H5" s="86"/>
      <c r="I5" s="86"/>
    </row>
    <row r="6" spans="1:10" customFormat="1" ht="31.5" customHeight="1" x14ac:dyDescent="0.25">
      <c r="A6" s="164" t="s">
        <v>71</v>
      </c>
      <c r="B6" s="165"/>
      <c r="C6" s="165"/>
      <c r="D6" s="165"/>
      <c r="E6" s="165"/>
      <c r="F6" s="165"/>
      <c r="G6" s="165"/>
      <c r="H6" s="165"/>
      <c r="I6" s="166"/>
    </row>
    <row r="7" spans="1:10" ht="15.75" x14ac:dyDescent="0.25">
      <c r="C7" s="5"/>
      <c r="D7" s="6"/>
      <c r="F7" s="3"/>
      <c r="G7" s="6"/>
      <c r="H7" s="7"/>
    </row>
    <row r="8" spans="1:10" s="8" customFormat="1" ht="60" customHeight="1" x14ac:dyDescent="0.25">
      <c r="C8" s="62"/>
      <c r="D8" s="63" t="s">
        <v>96</v>
      </c>
      <c r="E8" s="9"/>
      <c r="F8" s="63" t="s">
        <v>97</v>
      </c>
      <c r="G8" s="63" t="s">
        <v>98</v>
      </c>
      <c r="H8" s="9"/>
      <c r="I8" s="63" t="s">
        <v>99</v>
      </c>
      <c r="J8" s="10"/>
    </row>
    <row r="9" spans="1:10" s="11" customFormat="1" ht="4.5" customHeight="1" x14ac:dyDescent="0.2">
      <c r="C9" s="12"/>
      <c r="D9" s="52"/>
      <c r="E9" s="14"/>
      <c r="F9" s="13"/>
      <c r="G9" s="13"/>
      <c r="H9" s="14"/>
      <c r="I9" s="15"/>
      <c r="J9" s="16"/>
    </row>
    <row r="10" spans="1:10" s="8" customFormat="1" ht="15.95" customHeight="1" x14ac:dyDescent="0.2">
      <c r="A10" s="175" t="s">
        <v>42</v>
      </c>
      <c r="B10" s="176" t="s">
        <v>43</v>
      </c>
      <c r="C10" s="87" t="s">
        <v>1</v>
      </c>
      <c r="D10" s="88">
        <v>947071.16118332022</v>
      </c>
      <c r="E10" s="89"/>
      <c r="F10" s="88">
        <v>1291142.3285100013</v>
      </c>
      <c r="G10" s="90">
        <v>865964.79034999968</v>
      </c>
      <c r="H10" s="17"/>
      <c r="I10" s="154">
        <f>+G31/G40</f>
        <v>0.94046428486956035</v>
      </c>
      <c r="J10" s="16"/>
    </row>
    <row r="11" spans="1:10" ht="15.95" hidden="1" customHeight="1" outlineLevel="1" x14ac:dyDescent="0.25">
      <c r="A11" s="175"/>
      <c r="B11" s="177"/>
      <c r="C11" s="91" t="s">
        <v>72</v>
      </c>
      <c r="D11" s="92">
        <v>183296.29690168597</v>
      </c>
      <c r="E11" s="89"/>
      <c r="F11" s="92">
        <v>238285.57850000093</v>
      </c>
      <c r="G11" s="93">
        <v>184575.96929999991</v>
      </c>
      <c r="H11" s="18"/>
      <c r="I11" s="155"/>
      <c r="J11" s="16"/>
    </row>
    <row r="12" spans="1:10" ht="15.95" hidden="1" customHeight="1" outlineLevel="1" x14ac:dyDescent="0.25">
      <c r="A12" s="175"/>
      <c r="B12" s="177"/>
      <c r="C12" s="91" t="s">
        <v>35</v>
      </c>
      <c r="D12" s="92">
        <v>3446.3854181141555</v>
      </c>
      <c r="E12" s="89"/>
      <c r="F12" s="92">
        <v>3681.6614300000019</v>
      </c>
      <c r="G12" s="93">
        <v>1946.874280000005</v>
      </c>
      <c r="H12" s="18"/>
      <c r="I12" s="155"/>
      <c r="J12" s="19"/>
    </row>
    <row r="13" spans="1:10" ht="15.95" hidden="1" customHeight="1" outlineLevel="1" x14ac:dyDescent="0.25">
      <c r="A13" s="175"/>
      <c r="B13" s="177"/>
      <c r="C13" s="91" t="s">
        <v>73</v>
      </c>
      <c r="D13" s="92">
        <v>760328.47886352008</v>
      </c>
      <c r="E13" s="89"/>
      <c r="F13" s="92">
        <v>1049175.0885800004</v>
      </c>
      <c r="G13" s="93">
        <v>679441.94676999981</v>
      </c>
      <c r="H13" s="18"/>
      <c r="I13" s="155"/>
      <c r="J13" s="19"/>
    </row>
    <row r="14" spans="1:10" ht="15.95" hidden="1" customHeight="1" outlineLevel="1" x14ac:dyDescent="0.25">
      <c r="A14" s="175"/>
      <c r="B14" s="177"/>
      <c r="C14" s="94" t="s">
        <v>34</v>
      </c>
      <c r="D14" s="92">
        <v>14147.614480403423</v>
      </c>
      <c r="E14" s="89"/>
      <c r="F14" s="92">
        <v>20769.183209999974</v>
      </c>
      <c r="G14" s="93">
        <v>12984.381409999984</v>
      </c>
      <c r="H14" s="18"/>
      <c r="I14" s="155"/>
      <c r="J14" s="19"/>
    </row>
    <row r="15" spans="1:10" ht="15.95" hidden="1" customHeight="1" outlineLevel="1" x14ac:dyDescent="0.25">
      <c r="A15" s="175"/>
      <c r="B15" s="177"/>
      <c r="C15" s="94" t="s">
        <v>33</v>
      </c>
      <c r="D15" s="92">
        <v>744900.41541111341</v>
      </c>
      <c r="E15" s="89"/>
      <c r="F15" s="92">
        <v>1027388.4158200005</v>
      </c>
      <c r="G15" s="93">
        <v>665944.40234999976</v>
      </c>
      <c r="H15" s="18"/>
      <c r="I15" s="155"/>
      <c r="J15" s="19"/>
    </row>
    <row r="16" spans="1:10" ht="15.95" hidden="1" customHeight="1" outlineLevel="1" x14ac:dyDescent="0.25">
      <c r="A16" s="175"/>
      <c r="B16" s="177"/>
      <c r="C16" s="94" t="s">
        <v>32</v>
      </c>
      <c r="D16" s="92">
        <v>1280.4489720032811</v>
      </c>
      <c r="E16" s="89"/>
      <c r="F16" s="92">
        <v>1017.4895499999998</v>
      </c>
      <c r="G16" s="93">
        <v>513.1630100000001</v>
      </c>
      <c r="H16" s="18"/>
      <c r="I16" s="155"/>
      <c r="J16" s="19"/>
    </row>
    <row r="17" spans="1:11" ht="15.95" customHeight="1" collapsed="1" x14ac:dyDescent="0.25">
      <c r="A17" s="175"/>
      <c r="B17" s="177"/>
      <c r="C17" s="95" t="s">
        <v>69</v>
      </c>
      <c r="D17" s="92">
        <v>221355.38326375518</v>
      </c>
      <c r="E17" s="89"/>
      <c r="F17" s="92">
        <v>396907.85958000383</v>
      </c>
      <c r="G17" s="93">
        <v>260076.79888000246</v>
      </c>
      <c r="H17" s="17"/>
      <c r="I17" s="155"/>
      <c r="J17" s="20"/>
    </row>
    <row r="18" spans="1:11" ht="15.95" customHeight="1" x14ac:dyDescent="0.25">
      <c r="A18" s="175"/>
      <c r="B18" s="177"/>
      <c r="C18" s="95" t="s">
        <v>70</v>
      </c>
      <c r="D18" s="92">
        <v>40897.813623077651</v>
      </c>
      <c r="E18" s="89"/>
      <c r="F18" s="92">
        <v>49590.990309999986</v>
      </c>
      <c r="G18" s="93">
        <v>34915.276659999996</v>
      </c>
      <c r="H18" s="17"/>
      <c r="I18" s="155"/>
      <c r="J18" s="16"/>
    </row>
    <row r="19" spans="1:11" ht="15.95" customHeight="1" x14ac:dyDescent="0.25">
      <c r="A19" s="175"/>
      <c r="B19" s="177"/>
      <c r="C19" s="96" t="s">
        <v>39</v>
      </c>
      <c r="D19" s="92">
        <v>1480.1781381721496</v>
      </c>
      <c r="E19" s="89"/>
      <c r="F19" s="92">
        <v>12681.519915999854</v>
      </c>
      <c r="G19" s="93">
        <v>49.951560000000029</v>
      </c>
      <c r="H19" s="17"/>
      <c r="I19" s="155"/>
      <c r="J19" s="16"/>
    </row>
    <row r="20" spans="1:11" s="8" customFormat="1" ht="15.95" customHeight="1" x14ac:dyDescent="0.25">
      <c r="A20" s="175"/>
      <c r="B20" s="177"/>
      <c r="C20" s="96" t="s">
        <v>40</v>
      </c>
      <c r="D20" s="92">
        <v>2565.2760288096815</v>
      </c>
      <c r="E20" s="89"/>
      <c r="F20" s="92">
        <v>2837.6656800000005</v>
      </c>
      <c r="G20" s="93">
        <v>2929.1715999999992</v>
      </c>
      <c r="H20" s="21"/>
      <c r="I20" s="155"/>
      <c r="J20" s="16"/>
      <c r="K20" s="22"/>
    </row>
    <row r="21" spans="1:11" ht="15.95" customHeight="1" x14ac:dyDescent="0.25">
      <c r="A21" s="175"/>
      <c r="B21" s="177"/>
      <c r="C21" s="96" t="s">
        <v>24</v>
      </c>
      <c r="D21" s="92">
        <v>1933.7581065748334</v>
      </c>
      <c r="E21" s="89"/>
      <c r="F21" s="92">
        <v>23460.709360000619</v>
      </c>
      <c r="G21" s="93">
        <v>1922.82779</v>
      </c>
      <c r="H21" s="17"/>
      <c r="I21" s="155"/>
      <c r="J21" s="16"/>
      <c r="K21" s="23"/>
    </row>
    <row r="22" spans="1:11" ht="15.95" customHeight="1" x14ac:dyDescent="0.25">
      <c r="A22" s="175"/>
      <c r="B22" s="177"/>
      <c r="C22" s="96" t="s">
        <v>25</v>
      </c>
      <c r="D22" s="92">
        <v>83974.376294238391</v>
      </c>
      <c r="E22" s="89"/>
      <c r="F22" s="92">
        <v>88919.839509999991</v>
      </c>
      <c r="G22" s="93">
        <v>76308.583730000013</v>
      </c>
      <c r="H22" s="17"/>
      <c r="I22" s="155"/>
      <c r="J22" s="16"/>
      <c r="K22" s="24"/>
    </row>
    <row r="23" spans="1:11" ht="15.95" customHeight="1" x14ac:dyDescent="0.25">
      <c r="A23" s="175"/>
      <c r="B23" s="177"/>
      <c r="C23" s="96" t="s">
        <v>37</v>
      </c>
      <c r="D23" s="92">
        <v>2009.2712918621899</v>
      </c>
      <c r="E23" s="89"/>
      <c r="F23" s="92">
        <v>2127.6494400000001</v>
      </c>
      <c r="G23" s="93">
        <v>2393.5951</v>
      </c>
      <c r="H23" s="17"/>
      <c r="I23" s="155"/>
      <c r="J23" s="25"/>
      <c r="K23" s="23"/>
    </row>
    <row r="24" spans="1:11" ht="15.95" customHeight="1" x14ac:dyDescent="0.25">
      <c r="A24" s="175"/>
      <c r="B24" s="177"/>
      <c r="C24" s="96" t="s">
        <v>26</v>
      </c>
      <c r="D24" s="92">
        <v>174.27400025749208</v>
      </c>
      <c r="E24" s="89"/>
      <c r="F24" s="92">
        <v>1974.4101399998283</v>
      </c>
      <c r="G24" s="93">
        <v>645.35545999993644</v>
      </c>
      <c r="H24" s="17"/>
      <c r="I24" s="155"/>
      <c r="J24" s="25"/>
    </row>
    <row r="25" spans="1:11" ht="15.95" customHeight="1" x14ac:dyDescent="0.25">
      <c r="A25" s="175"/>
      <c r="B25" s="177"/>
      <c r="C25" s="96" t="s">
        <v>27</v>
      </c>
      <c r="D25" s="92">
        <v>3528.1511801183301</v>
      </c>
      <c r="E25" s="89"/>
      <c r="F25" s="92">
        <v>4320.6196200000013</v>
      </c>
      <c r="G25" s="93">
        <v>3312.3636099999958</v>
      </c>
      <c r="H25" s="17"/>
      <c r="I25" s="155"/>
      <c r="J25" s="16"/>
    </row>
    <row r="26" spans="1:11" ht="15.95" customHeight="1" x14ac:dyDescent="0.25">
      <c r="A26" s="175"/>
      <c r="B26" s="177"/>
      <c r="C26" s="96" t="s">
        <v>38</v>
      </c>
      <c r="D26" s="92">
        <v>9857.7410114039631</v>
      </c>
      <c r="E26" s="89"/>
      <c r="F26" s="92">
        <v>9831.2253799999999</v>
      </c>
      <c r="G26" s="93">
        <v>4482.4826500000008</v>
      </c>
      <c r="H26" s="17"/>
      <c r="I26" s="155"/>
    </row>
    <row r="27" spans="1:11" ht="15.95" customHeight="1" x14ac:dyDescent="0.25">
      <c r="A27" s="175"/>
      <c r="B27" s="177"/>
      <c r="C27" s="96" t="s">
        <v>110</v>
      </c>
      <c r="D27" s="92">
        <v>0</v>
      </c>
      <c r="E27" s="89"/>
      <c r="F27" s="92">
        <v>0</v>
      </c>
      <c r="G27" s="93">
        <v>3172.8420500000007</v>
      </c>
      <c r="H27" s="17"/>
      <c r="I27" s="155"/>
    </row>
    <row r="28" spans="1:11" ht="15.95" customHeight="1" x14ac:dyDescent="0.25">
      <c r="A28" s="175"/>
      <c r="B28" s="177"/>
      <c r="C28" s="96" t="s">
        <v>102</v>
      </c>
      <c r="D28" s="92">
        <v>5776.5596253350232</v>
      </c>
      <c r="E28" s="89"/>
      <c r="F28" s="92">
        <v>6047.29030000082</v>
      </c>
      <c r="G28" s="93">
        <v>4803.0453800003188</v>
      </c>
      <c r="H28" s="17"/>
      <c r="I28" s="155"/>
    </row>
    <row r="29" spans="1:11" ht="15.95" customHeight="1" x14ac:dyDescent="0.25">
      <c r="A29" s="175"/>
      <c r="B29" s="177"/>
      <c r="C29" s="96" t="s">
        <v>103</v>
      </c>
      <c r="D29" s="92">
        <v>6005.2483338344382</v>
      </c>
      <c r="E29" s="89"/>
      <c r="F29" s="92">
        <v>6388.2822800010972</v>
      </c>
      <c r="G29" s="93">
        <v>3539.1853900004526</v>
      </c>
      <c r="H29" s="17"/>
      <c r="I29" s="155"/>
    </row>
    <row r="30" spans="1:11" ht="15.95" customHeight="1" x14ac:dyDescent="0.25">
      <c r="A30" s="175"/>
      <c r="B30" s="177"/>
      <c r="C30" s="96" t="s">
        <v>28</v>
      </c>
      <c r="D30" s="92">
        <v>628.58286206628566</v>
      </c>
      <c r="E30" s="89"/>
      <c r="F30" s="92">
        <v>1455.0104500000002</v>
      </c>
      <c r="G30" s="93">
        <v>1036.9172299999998</v>
      </c>
      <c r="H30" s="21"/>
      <c r="I30" s="155"/>
      <c r="J30" s="16"/>
    </row>
    <row r="31" spans="1:11" s="11" customFormat="1" ht="18" customHeight="1" x14ac:dyDescent="0.25">
      <c r="A31" s="175"/>
      <c r="B31" s="178"/>
      <c r="C31" s="68" t="s">
        <v>88</v>
      </c>
      <c r="D31" s="69">
        <f>+D10+SUM(D17:D30)</f>
        <v>1327257.7749428258</v>
      </c>
      <c r="E31"/>
      <c r="F31" s="69">
        <f>+F10+SUM(F17:F30)</f>
        <v>1897685.4004760073</v>
      </c>
      <c r="G31" s="69">
        <f>+G10+SUM(G17:G30)</f>
        <v>1265553.1874400028</v>
      </c>
      <c r="H31" s="21"/>
      <c r="I31" s="156"/>
      <c r="J31" s="26"/>
      <c r="K31" s="27"/>
    </row>
    <row r="32" spans="1:11" s="7" customFormat="1" ht="6.6" customHeight="1" x14ac:dyDescent="0.25">
      <c r="A32" s="175"/>
      <c r="B32" s="33"/>
      <c r="C32" s="53"/>
      <c r="D32" s="28"/>
      <c r="E32" s="28"/>
      <c r="F32" s="28"/>
      <c r="G32" s="28"/>
      <c r="H32" s="21"/>
      <c r="I32" s="54"/>
      <c r="J32" s="16"/>
    </row>
    <row r="33" spans="1:10" ht="18.75" customHeight="1" x14ac:dyDescent="0.2">
      <c r="A33" s="175"/>
      <c r="B33" s="157" t="s">
        <v>45</v>
      </c>
      <c r="C33" s="57" t="s">
        <v>67</v>
      </c>
      <c r="D33" s="58">
        <v>84860.607976337647</v>
      </c>
      <c r="E33" s="21"/>
      <c r="F33" s="58">
        <v>148040.76839999828</v>
      </c>
      <c r="G33" s="90">
        <v>77835.533329999453</v>
      </c>
      <c r="H33" s="21"/>
      <c r="I33" s="154">
        <f>+G35/G40</f>
        <v>5.953571513043969E-2</v>
      </c>
    </row>
    <row r="34" spans="1:10" ht="18.75" customHeight="1" x14ac:dyDescent="0.25">
      <c r="A34" s="175"/>
      <c r="B34" s="158"/>
      <c r="C34" s="59" t="s">
        <v>68</v>
      </c>
      <c r="D34" s="56">
        <v>6721.6132627637144</v>
      </c>
      <c r="E34" s="21"/>
      <c r="F34" s="56">
        <v>22523.401960000039</v>
      </c>
      <c r="G34" s="93">
        <v>2279.8046599999998</v>
      </c>
      <c r="H34" s="21"/>
      <c r="I34" s="155"/>
    </row>
    <row r="35" spans="1:10" s="11" customFormat="1" ht="18.75" customHeight="1" x14ac:dyDescent="0.25">
      <c r="A35" s="175"/>
      <c r="B35" s="159"/>
      <c r="C35" s="138" t="s">
        <v>117</v>
      </c>
      <c r="D35" s="69">
        <f t="shared" ref="D35:F35" si="0">SUM(D33:D34)</f>
        <v>91582.22123910136</v>
      </c>
      <c r="E35" s="21"/>
      <c r="F35" s="69">
        <f t="shared" si="0"/>
        <v>170564.17035999833</v>
      </c>
      <c r="G35" s="69">
        <f>SUM(G33:G34)</f>
        <v>80115.337989999447</v>
      </c>
      <c r="H35" s="17"/>
      <c r="I35" s="156"/>
      <c r="J35" s="29"/>
    </row>
    <row r="36" spans="1:10" s="11" customFormat="1" ht="15.75" x14ac:dyDescent="0.25">
      <c r="A36" s="175"/>
      <c r="B36" s="33"/>
      <c r="C36" s="30"/>
      <c r="D36" s="122"/>
      <c r="E36" s="122"/>
      <c r="F36" s="122"/>
      <c r="G36" s="122"/>
      <c r="H36" s="17"/>
      <c r="I36" s="54"/>
      <c r="J36" s="29"/>
    </row>
    <row r="37" spans="1:10" s="11" customFormat="1" ht="15.75" customHeight="1" x14ac:dyDescent="0.25">
      <c r="A37" s="175"/>
      <c r="B37" s="167" t="s">
        <v>47</v>
      </c>
      <c r="C37" s="167"/>
      <c r="D37" s="70">
        <f>D40-D38</f>
        <v>1062439.3020271834</v>
      </c>
      <c r="E37" s="21"/>
      <c r="F37" s="70">
        <f t="shared" ref="F37:G37" si="1">F40-F38</f>
        <v>1448348.8849060033</v>
      </c>
      <c r="G37" s="70">
        <f t="shared" si="1"/>
        <v>967631.94030000037</v>
      </c>
      <c r="H37" s="17"/>
      <c r="I37" s="71">
        <f>+G37/$G$40</f>
        <v>0.71907154103258675</v>
      </c>
      <c r="J37" s="29"/>
    </row>
    <row r="38" spans="1:10" s="11" customFormat="1" ht="15.75" customHeight="1" x14ac:dyDescent="0.2">
      <c r="A38" s="175"/>
      <c r="B38" s="167" t="s">
        <v>48</v>
      </c>
      <c r="C38" s="167"/>
      <c r="D38" s="70">
        <f>+D17+D18+D20+D35</f>
        <v>356400.69415474386</v>
      </c>
      <c r="E38" s="21"/>
      <c r="F38" s="70">
        <f>+F17+F18+F20+F35</f>
        <v>619900.68593000213</v>
      </c>
      <c r="G38" s="70">
        <f>+G17+G18+G20+G35</f>
        <v>378036.58513000188</v>
      </c>
      <c r="H38" s="84"/>
      <c r="I38" s="71">
        <f>+G38/$G$40</f>
        <v>0.28092845896741325</v>
      </c>
      <c r="J38" s="29"/>
    </row>
    <row r="39" spans="1:10" s="7" customFormat="1" ht="15" x14ac:dyDescent="0.25">
      <c r="B39" s="33"/>
      <c r="C39" s="30"/>
      <c r="D39" s="34"/>
      <c r="E39" s="21"/>
      <c r="F39" s="32"/>
      <c r="G39" s="32"/>
      <c r="H39" s="17"/>
      <c r="I39" s="33"/>
      <c r="J39" s="19"/>
    </row>
    <row r="40" spans="1:10" s="7" customFormat="1" ht="24.75" customHeight="1" x14ac:dyDescent="0.25">
      <c r="A40" s="168" t="s">
        <v>49</v>
      </c>
      <c r="B40" s="169" t="s">
        <v>80</v>
      </c>
      <c r="C40" s="170"/>
      <c r="D40" s="64">
        <f t="shared" ref="D40" si="2">+D35+D31</f>
        <v>1418839.9961819272</v>
      </c>
      <c r="E40" s="55"/>
      <c r="F40" s="64">
        <f t="shared" ref="F40" si="3">+F31+F35</f>
        <v>2068249.5708360055</v>
      </c>
      <c r="G40" s="64">
        <f>+G31+G35</f>
        <v>1345668.5254300022</v>
      </c>
      <c r="H40" s="17"/>
      <c r="I40" s="83"/>
      <c r="J40" s="19"/>
    </row>
    <row r="41" spans="1:10" s="7" customFormat="1" ht="14.25" customHeight="1" x14ac:dyDescent="0.2">
      <c r="A41" s="168"/>
      <c r="B41" s="171" t="s">
        <v>78</v>
      </c>
      <c r="C41" s="172"/>
      <c r="D41" s="60"/>
      <c r="E41" s="21"/>
      <c r="F41" s="60">
        <v>107122.47635000042</v>
      </c>
      <c r="G41" s="60">
        <v>76103.309170000357</v>
      </c>
      <c r="H41" s="17"/>
      <c r="I41" s="83"/>
      <c r="J41" s="19"/>
    </row>
    <row r="42" spans="1:10" s="7" customFormat="1" ht="14.25" customHeight="1" x14ac:dyDescent="0.2">
      <c r="A42" s="168"/>
      <c r="B42" s="171" t="s">
        <v>79</v>
      </c>
      <c r="C42" s="172"/>
      <c r="D42" s="60"/>
      <c r="E42" s="21"/>
      <c r="F42" s="60">
        <v>3711.0779300000013</v>
      </c>
      <c r="G42" s="60">
        <v>578.30471000000011</v>
      </c>
      <c r="H42" s="17"/>
      <c r="I42" s="83"/>
      <c r="J42" s="19"/>
    </row>
    <row r="43" spans="1:10" s="7" customFormat="1" ht="25.5" customHeight="1" x14ac:dyDescent="0.2">
      <c r="A43" s="168"/>
      <c r="B43" s="169" t="s">
        <v>81</v>
      </c>
      <c r="C43" s="170"/>
      <c r="D43" s="64"/>
      <c r="E43" s="84"/>
      <c r="F43" s="66">
        <f t="shared" ref="F43" si="4">+F40-F41-F42</f>
        <v>1957416.0165560052</v>
      </c>
      <c r="G43" s="66">
        <f>+G40-G41-G42</f>
        <v>1268986.9115500019</v>
      </c>
      <c r="H43" s="17"/>
      <c r="I43" s="83"/>
      <c r="J43" s="19"/>
    </row>
    <row r="44" spans="1:10" s="7" customFormat="1" ht="14.25" customHeight="1" x14ac:dyDescent="0.2">
      <c r="A44" s="168"/>
      <c r="B44" s="171" t="s">
        <v>82</v>
      </c>
      <c r="C44" s="172"/>
      <c r="D44" s="72"/>
      <c r="E44" s="84"/>
      <c r="F44" s="60">
        <v>54448.696439999971</v>
      </c>
      <c r="G44" s="60">
        <v>12392.217110000096</v>
      </c>
      <c r="H44" s="17"/>
      <c r="I44" s="83"/>
      <c r="J44" s="19"/>
    </row>
    <row r="45" spans="1:10" s="7" customFormat="1" ht="33" customHeight="1" x14ac:dyDescent="0.2">
      <c r="A45" s="168"/>
      <c r="B45" s="173" t="s">
        <v>92</v>
      </c>
      <c r="C45" s="174"/>
      <c r="D45" s="64"/>
      <c r="E45" s="84"/>
      <c r="F45" s="67">
        <f t="shared" ref="F45" si="5">+F43-F44</f>
        <v>1902967.3201160054</v>
      </c>
      <c r="G45" s="67">
        <f>+G43-G44</f>
        <v>1256594.6944400019</v>
      </c>
      <c r="H45" s="17"/>
      <c r="I45" s="83"/>
      <c r="J45" s="19"/>
    </row>
    <row r="46" spans="1:10" customFormat="1" ht="15" x14ac:dyDescent="0.25"/>
    <row r="47" spans="1:10" customFormat="1" ht="27.75" customHeight="1" x14ac:dyDescent="0.25">
      <c r="A47" s="193" t="s">
        <v>77</v>
      </c>
      <c r="B47" s="194"/>
      <c r="C47" s="194"/>
      <c r="D47" s="194"/>
      <c r="E47" s="194"/>
      <c r="F47" s="194"/>
      <c r="G47" s="194"/>
      <c r="H47" s="194"/>
      <c r="I47" s="195"/>
    </row>
    <row r="48" spans="1:10" customFormat="1" ht="8.25" customHeight="1" x14ac:dyDescent="0.25"/>
    <row r="49" spans="1:10" s="8" customFormat="1" ht="30" customHeight="1" x14ac:dyDescent="0.25">
      <c r="C49" s="62"/>
      <c r="D49"/>
      <c r="E49" s="97"/>
      <c r="F49" s="98" t="str">
        <f>+F8</f>
        <v>Recaudación
 2019</v>
      </c>
      <c r="G49" s="98" t="str">
        <f>+G8</f>
        <v>Recaudación 
2020</v>
      </c>
      <c r="H49" s="97"/>
      <c r="I49" s="55"/>
      <c r="J49" s="10"/>
    </row>
    <row r="50" spans="1:10" customFormat="1" ht="8.25" customHeight="1" x14ac:dyDescent="0.25"/>
    <row r="51" spans="1:10" s="11" customFormat="1" ht="19.5" customHeight="1" x14ac:dyDescent="0.25">
      <c r="A51" s="196" t="s">
        <v>76</v>
      </c>
      <c r="B51" s="196"/>
      <c r="C51" s="196"/>
      <c r="D51"/>
      <c r="E51"/>
      <c r="F51" s="109">
        <f>+F53</f>
        <v>0</v>
      </c>
      <c r="G51" s="109">
        <f t="shared" ref="G51" si="6">+G53</f>
        <v>0</v>
      </c>
      <c r="H51"/>
      <c r="I51"/>
      <c r="J51" s="16"/>
    </row>
    <row r="52" spans="1:10" customFormat="1" ht="6" customHeight="1" x14ac:dyDescent="0.25"/>
    <row r="53" spans="1:10" customFormat="1" ht="19.5" customHeight="1" x14ac:dyDescent="0.25">
      <c r="A53" s="197" t="s">
        <v>100</v>
      </c>
      <c r="B53" s="197"/>
      <c r="C53" s="197"/>
      <c r="F53" s="99">
        <f>+F76+F80</f>
        <v>0</v>
      </c>
      <c r="G53" s="99">
        <f>+G76+G80</f>
        <v>0</v>
      </c>
    </row>
    <row r="54" spans="1:10" customFormat="1" ht="6" hidden="1" customHeight="1" outlineLevel="1" x14ac:dyDescent="0.25"/>
    <row r="55" spans="1:10" s="8" customFormat="1" ht="15.95" hidden="1" customHeight="1" outlineLevel="1" x14ac:dyDescent="0.25">
      <c r="A55" s="198" t="s">
        <v>42</v>
      </c>
      <c r="B55" s="199" t="s">
        <v>43</v>
      </c>
      <c r="C55" s="87" t="s">
        <v>1</v>
      </c>
      <c r="D55"/>
      <c r="E55" s="100"/>
      <c r="F55" s="88"/>
      <c r="G55" s="90"/>
      <c r="H55"/>
      <c r="I55"/>
      <c r="J55" s="16"/>
    </row>
    <row r="56" spans="1:10" ht="15.95" hidden="1" customHeight="1" outlineLevel="2" x14ac:dyDescent="0.25">
      <c r="A56" s="198"/>
      <c r="B56" s="200"/>
      <c r="C56" s="91" t="s">
        <v>72</v>
      </c>
      <c r="D56"/>
      <c r="E56" s="100"/>
      <c r="F56" s="92"/>
      <c r="G56" s="93"/>
      <c r="H56"/>
      <c r="I56"/>
      <c r="J56" s="16"/>
    </row>
    <row r="57" spans="1:10" ht="15.95" hidden="1" customHeight="1" outlineLevel="2" x14ac:dyDescent="0.25">
      <c r="A57" s="198"/>
      <c r="B57" s="200"/>
      <c r="C57" s="91" t="s">
        <v>35</v>
      </c>
      <c r="D57"/>
      <c r="E57" s="100"/>
      <c r="F57" s="92"/>
      <c r="G57" s="93"/>
      <c r="H57"/>
      <c r="I57"/>
      <c r="J57" s="19"/>
    </row>
    <row r="58" spans="1:10" ht="15.95" hidden="1" customHeight="1" outlineLevel="2" x14ac:dyDescent="0.25">
      <c r="A58" s="198"/>
      <c r="B58" s="200"/>
      <c r="C58" s="91" t="s">
        <v>73</v>
      </c>
      <c r="D58"/>
      <c r="E58" s="100"/>
      <c r="F58" s="92"/>
      <c r="G58" s="93"/>
      <c r="H58"/>
      <c r="I58"/>
      <c r="J58" s="19"/>
    </row>
    <row r="59" spans="1:10" ht="15.95" hidden="1" customHeight="1" outlineLevel="2" x14ac:dyDescent="0.25">
      <c r="A59" s="198"/>
      <c r="B59" s="200"/>
      <c r="C59" s="94" t="s">
        <v>34</v>
      </c>
      <c r="D59"/>
      <c r="E59" s="100"/>
      <c r="F59" s="92"/>
      <c r="G59" s="93"/>
      <c r="H59"/>
      <c r="I59"/>
      <c r="J59" s="19"/>
    </row>
    <row r="60" spans="1:10" ht="15.95" hidden="1" customHeight="1" outlineLevel="2" x14ac:dyDescent="0.25">
      <c r="A60" s="198"/>
      <c r="B60" s="200"/>
      <c r="C60" s="94" t="s">
        <v>33</v>
      </c>
      <c r="D60"/>
      <c r="E60" s="100"/>
      <c r="F60" s="92"/>
      <c r="G60" s="93"/>
      <c r="H60"/>
      <c r="I60"/>
      <c r="J60" s="19"/>
    </row>
    <row r="61" spans="1:10" ht="15.95" hidden="1" customHeight="1" outlineLevel="2" x14ac:dyDescent="0.25">
      <c r="A61" s="198"/>
      <c r="B61" s="200"/>
      <c r="C61" s="94" t="s">
        <v>32</v>
      </c>
      <c r="D61"/>
      <c r="E61" s="100"/>
      <c r="F61" s="92"/>
      <c r="G61" s="93"/>
      <c r="H61"/>
      <c r="I61"/>
      <c r="J61" s="19"/>
    </row>
    <row r="62" spans="1:10" ht="15.95" hidden="1" customHeight="1" outlineLevel="1" x14ac:dyDescent="0.25">
      <c r="A62" s="198"/>
      <c r="B62" s="200"/>
      <c r="C62" s="95" t="s">
        <v>69</v>
      </c>
      <c r="D62"/>
      <c r="E62" s="100"/>
      <c r="F62" s="92"/>
      <c r="G62" s="93"/>
      <c r="H62"/>
      <c r="I62"/>
      <c r="J62" s="20"/>
    </row>
    <row r="63" spans="1:10" ht="15.95" hidden="1" customHeight="1" outlineLevel="1" x14ac:dyDescent="0.25">
      <c r="A63" s="198"/>
      <c r="B63" s="200"/>
      <c r="C63" s="95" t="s">
        <v>70</v>
      </c>
      <c r="D63"/>
      <c r="E63" s="100"/>
      <c r="F63" s="92"/>
      <c r="G63" s="93"/>
      <c r="H63"/>
      <c r="I63"/>
      <c r="J63" s="16"/>
    </row>
    <row r="64" spans="1:10" ht="15.95" hidden="1" customHeight="1" outlineLevel="1" x14ac:dyDescent="0.25">
      <c r="A64" s="198"/>
      <c r="B64" s="200"/>
      <c r="C64" s="96" t="s">
        <v>39</v>
      </c>
      <c r="D64"/>
      <c r="E64" s="100"/>
      <c r="F64" s="92"/>
      <c r="G64" s="93"/>
      <c r="H64"/>
      <c r="I64"/>
      <c r="J64" s="16"/>
    </row>
    <row r="65" spans="1:11" s="8" customFormat="1" ht="15.95" hidden="1" customHeight="1" outlineLevel="1" x14ac:dyDescent="0.25">
      <c r="A65" s="198"/>
      <c r="B65" s="200"/>
      <c r="C65" s="96" t="s">
        <v>40</v>
      </c>
      <c r="D65"/>
      <c r="E65" s="100"/>
      <c r="F65" s="92"/>
      <c r="G65" s="93"/>
      <c r="H65"/>
      <c r="I65"/>
      <c r="J65" s="16"/>
      <c r="K65" s="22"/>
    </row>
    <row r="66" spans="1:11" ht="15.95" hidden="1" customHeight="1" outlineLevel="1" x14ac:dyDescent="0.25">
      <c r="A66" s="198"/>
      <c r="B66" s="200"/>
      <c r="C66" s="96" t="s">
        <v>24</v>
      </c>
      <c r="D66"/>
      <c r="E66" s="100"/>
      <c r="F66" s="92"/>
      <c r="G66" s="93"/>
      <c r="H66"/>
      <c r="I66"/>
      <c r="J66" s="16"/>
      <c r="K66" s="23"/>
    </row>
    <row r="67" spans="1:11" ht="15.95" hidden="1" customHeight="1" outlineLevel="1" x14ac:dyDescent="0.25">
      <c r="A67" s="198"/>
      <c r="B67" s="200"/>
      <c r="C67" s="96" t="s">
        <v>25</v>
      </c>
      <c r="D67"/>
      <c r="E67" s="100"/>
      <c r="F67" s="92"/>
      <c r="G67" s="93"/>
      <c r="H67"/>
      <c r="I67"/>
      <c r="J67" s="16"/>
      <c r="K67" s="24"/>
    </row>
    <row r="68" spans="1:11" ht="15.95" hidden="1" customHeight="1" outlineLevel="1" x14ac:dyDescent="0.25">
      <c r="A68" s="198"/>
      <c r="B68" s="200"/>
      <c r="C68" s="96" t="s">
        <v>37</v>
      </c>
      <c r="D68"/>
      <c r="E68" s="100"/>
      <c r="F68" s="92"/>
      <c r="G68" s="93"/>
      <c r="H68"/>
      <c r="I68"/>
      <c r="J68" s="25"/>
      <c r="K68" s="23"/>
    </row>
    <row r="69" spans="1:11" ht="15.95" hidden="1" customHeight="1" outlineLevel="1" x14ac:dyDescent="0.25">
      <c r="A69" s="198"/>
      <c r="B69" s="200"/>
      <c r="C69" s="96" t="s">
        <v>26</v>
      </c>
      <c r="D69"/>
      <c r="E69" s="100"/>
      <c r="F69" s="92"/>
      <c r="G69" s="93"/>
      <c r="H69"/>
      <c r="I69"/>
      <c r="J69" s="25"/>
    </row>
    <row r="70" spans="1:11" ht="15.95" hidden="1" customHeight="1" outlineLevel="1" x14ac:dyDescent="0.25">
      <c r="A70" s="198"/>
      <c r="B70" s="200"/>
      <c r="C70" s="96" t="s">
        <v>27</v>
      </c>
      <c r="D70"/>
      <c r="E70" s="100"/>
      <c r="F70" s="92"/>
      <c r="G70" s="93"/>
      <c r="H70"/>
      <c r="I70"/>
      <c r="J70" s="16"/>
    </row>
    <row r="71" spans="1:11" ht="15.95" hidden="1" customHeight="1" outlineLevel="1" x14ac:dyDescent="0.25">
      <c r="A71" s="198"/>
      <c r="B71" s="200"/>
      <c r="C71" s="96" t="s">
        <v>38</v>
      </c>
      <c r="D71"/>
      <c r="E71" s="100"/>
      <c r="F71" s="92"/>
      <c r="G71" s="93"/>
      <c r="H71"/>
      <c r="I71"/>
    </row>
    <row r="72" spans="1:11" ht="15.95" hidden="1" customHeight="1" outlineLevel="1" x14ac:dyDescent="0.25">
      <c r="A72" s="198"/>
      <c r="B72" s="200"/>
      <c r="C72" s="96" t="s">
        <v>110</v>
      </c>
      <c r="D72"/>
      <c r="E72" s="100"/>
      <c r="F72" s="92"/>
      <c r="G72" s="93"/>
      <c r="H72"/>
      <c r="I72"/>
    </row>
    <row r="73" spans="1:11" ht="15.95" hidden="1" customHeight="1" outlineLevel="1" x14ac:dyDescent="0.25">
      <c r="A73" s="198"/>
      <c r="B73" s="200"/>
      <c r="C73" s="96" t="s">
        <v>102</v>
      </c>
      <c r="D73"/>
      <c r="E73" s="100"/>
      <c r="F73" s="92"/>
      <c r="G73" s="93"/>
      <c r="H73"/>
      <c r="I73"/>
    </row>
    <row r="74" spans="1:11" ht="15.95" hidden="1" customHeight="1" outlineLevel="1" x14ac:dyDescent="0.25">
      <c r="A74" s="198"/>
      <c r="B74" s="200"/>
      <c r="C74" s="96" t="s">
        <v>103</v>
      </c>
      <c r="D74"/>
      <c r="E74" s="100"/>
      <c r="F74" s="92"/>
      <c r="G74" s="93"/>
      <c r="H74"/>
      <c r="I74"/>
    </row>
    <row r="75" spans="1:11" ht="15.95" hidden="1" customHeight="1" outlineLevel="1" x14ac:dyDescent="0.25">
      <c r="A75" s="198"/>
      <c r="B75" s="200"/>
      <c r="C75" s="96" t="s">
        <v>28</v>
      </c>
      <c r="D75"/>
      <c r="E75" s="100"/>
      <c r="F75" s="92"/>
      <c r="G75" s="93"/>
      <c r="H75"/>
      <c r="I75"/>
      <c r="J75" s="16"/>
    </row>
    <row r="76" spans="1:11" s="11" customFormat="1" ht="18" hidden="1" customHeight="1" outlineLevel="1" x14ac:dyDescent="0.25">
      <c r="A76" s="198"/>
      <c r="B76" s="201"/>
      <c r="C76" s="101" t="s">
        <v>44</v>
      </c>
      <c r="D76"/>
      <c r="E76" s="83"/>
      <c r="F76" s="102">
        <f>+F55+F62+F63+SUM(F64:F75)</f>
        <v>0</v>
      </c>
      <c r="G76" s="102"/>
      <c r="H76"/>
      <c r="I76"/>
      <c r="J76" s="26"/>
      <c r="K76" s="27"/>
    </row>
    <row r="77" spans="1:11" s="7" customFormat="1" ht="10.5" hidden="1" customHeight="1" outlineLevel="1" x14ac:dyDescent="0.25">
      <c r="A77" s="198"/>
      <c r="B77" s="33"/>
      <c r="C77" s="53"/>
      <c r="D77"/>
      <c r="E77" s="28"/>
      <c r="F77" s="28"/>
      <c r="G77" s="28"/>
      <c r="H77"/>
      <c r="I77"/>
      <c r="J77" s="16"/>
    </row>
    <row r="78" spans="1:11" ht="18.75" hidden="1" customHeight="1" outlineLevel="1" x14ac:dyDescent="0.25">
      <c r="A78" s="198"/>
      <c r="B78" s="202" t="s">
        <v>45</v>
      </c>
      <c r="C78" s="103" t="s">
        <v>67</v>
      </c>
      <c r="D78"/>
      <c r="E78" s="104"/>
      <c r="F78" s="105"/>
      <c r="G78" s="106"/>
      <c r="H78"/>
      <c r="I78"/>
    </row>
    <row r="79" spans="1:11" ht="18.75" hidden="1" customHeight="1" outlineLevel="1" x14ac:dyDescent="0.25">
      <c r="A79" s="198"/>
      <c r="B79" s="203"/>
      <c r="C79" s="107" t="s">
        <v>68</v>
      </c>
      <c r="D79"/>
      <c r="E79" s="104"/>
      <c r="F79" s="92"/>
      <c r="G79" s="93"/>
      <c r="H79"/>
      <c r="I79"/>
    </row>
    <row r="80" spans="1:11" s="11" customFormat="1" ht="18.75" hidden="1" customHeight="1" outlineLevel="1" x14ac:dyDescent="0.25">
      <c r="A80" s="198"/>
      <c r="B80" s="204"/>
      <c r="C80" s="108" t="s">
        <v>46</v>
      </c>
      <c r="D80"/>
      <c r="E80" s="21"/>
      <c r="F80" s="102">
        <f>SUM(F78:F79)</f>
        <v>0</v>
      </c>
      <c r="G80" s="102"/>
      <c r="H80"/>
      <c r="I80"/>
      <c r="J80" s="29"/>
    </row>
    <row r="81" spans="1:11" customFormat="1" ht="18.75" customHeight="1" collapsed="1" x14ac:dyDescent="0.25"/>
    <row r="82" spans="1:11" ht="33" customHeight="1" x14ac:dyDescent="0.2">
      <c r="A82" s="183" t="s">
        <v>84</v>
      </c>
      <c r="B82" s="184"/>
      <c r="C82" s="184"/>
      <c r="D82" s="184"/>
      <c r="E82" s="184"/>
      <c r="F82" s="184"/>
      <c r="G82" s="184"/>
      <c r="H82" s="184"/>
      <c r="I82" s="185"/>
    </row>
    <row r="83" spans="1:11" ht="8.25" customHeight="1" x14ac:dyDescent="0.25">
      <c r="C83" s="5"/>
      <c r="D83"/>
      <c r="F83" s="3"/>
      <c r="G83" s="6"/>
      <c r="H83" s="7"/>
    </row>
    <row r="84" spans="1:11" s="8" customFormat="1" ht="39" customHeight="1" x14ac:dyDescent="0.25">
      <c r="C84" s="62"/>
      <c r="D84" s="110" t="str">
        <f>+D8</f>
        <v>Meta 
2020</v>
      </c>
      <c r="E84"/>
      <c r="F84" s="110" t="str">
        <f>+F8</f>
        <v>Recaudación
 2019</v>
      </c>
      <c r="G84" s="110" t="str">
        <f>+G8</f>
        <v>Recaudación 
2020</v>
      </c>
      <c r="H84"/>
      <c r="I84" s="110" t="s">
        <v>62</v>
      </c>
      <c r="J84" s="10"/>
    </row>
    <row r="85" spans="1:11" customFormat="1" ht="6" customHeight="1" x14ac:dyDescent="0.25"/>
    <row r="86" spans="1:11" s="8" customFormat="1" ht="15.95" customHeight="1" x14ac:dyDescent="0.2">
      <c r="A86" s="186" t="s">
        <v>42</v>
      </c>
      <c r="B86" s="187" t="s">
        <v>43</v>
      </c>
      <c r="C86" s="87" t="s">
        <v>1</v>
      </c>
      <c r="D86" s="88">
        <f t="shared" ref="D86:D106" si="7">+D10</f>
        <v>947071.16118332022</v>
      </c>
      <c r="E86" s="100"/>
      <c r="F86" s="88">
        <f t="shared" ref="F86:F106" si="8">+F10+F55</f>
        <v>1291142.3285100013</v>
      </c>
      <c r="G86" s="90">
        <f t="shared" ref="G86:G106" si="9">+G10</f>
        <v>865964.79034999968</v>
      </c>
      <c r="H86" s="17"/>
      <c r="I86" s="179">
        <f>+G107/G116</f>
        <v>0.94046428486956035</v>
      </c>
      <c r="J86" s="16"/>
    </row>
    <row r="87" spans="1:11" ht="15.95" hidden="1" customHeight="1" outlineLevel="1" x14ac:dyDescent="0.25">
      <c r="A87" s="186"/>
      <c r="B87" s="188"/>
      <c r="C87" s="91" t="s">
        <v>72</v>
      </c>
      <c r="D87" s="92">
        <f t="shared" si="7"/>
        <v>183296.29690168597</v>
      </c>
      <c r="E87" s="100"/>
      <c r="F87" s="92">
        <f t="shared" si="8"/>
        <v>238285.57850000093</v>
      </c>
      <c r="G87" s="93">
        <f t="shared" si="9"/>
        <v>184575.96929999991</v>
      </c>
      <c r="H87" s="18"/>
      <c r="I87" s="180"/>
      <c r="J87" s="16"/>
    </row>
    <row r="88" spans="1:11" ht="15.95" hidden="1" customHeight="1" outlineLevel="1" x14ac:dyDescent="0.25">
      <c r="A88" s="186"/>
      <c r="B88" s="188"/>
      <c r="C88" s="91" t="s">
        <v>35</v>
      </c>
      <c r="D88" s="92">
        <f t="shared" si="7"/>
        <v>3446.3854181141555</v>
      </c>
      <c r="E88" s="100"/>
      <c r="F88" s="92">
        <f t="shared" si="8"/>
        <v>3681.6614300000019</v>
      </c>
      <c r="G88" s="93">
        <f t="shared" si="9"/>
        <v>1946.874280000005</v>
      </c>
      <c r="H88" s="18"/>
      <c r="I88" s="180"/>
      <c r="J88" s="19"/>
    </row>
    <row r="89" spans="1:11" ht="15.95" hidden="1" customHeight="1" outlineLevel="1" x14ac:dyDescent="0.25">
      <c r="A89" s="186"/>
      <c r="B89" s="188"/>
      <c r="C89" s="91" t="s">
        <v>73</v>
      </c>
      <c r="D89" s="92">
        <f t="shared" si="7"/>
        <v>760328.47886352008</v>
      </c>
      <c r="E89" s="100"/>
      <c r="F89" s="92">
        <f t="shared" si="8"/>
        <v>1049175.0885800004</v>
      </c>
      <c r="G89" s="93">
        <f t="shared" si="9"/>
        <v>679441.94676999981</v>
      </c>
      <c r="H89" s="18"/>
      <c r="I89" s="180"/>
      <c r="J89" s="19"/>
    </row>
    <row r="90" spans="1:11" ht="15.95" hidden="1" customHeight="1" outlineLevel="1" x14ac:dyDescent="0.25">
      <c r="A90" s="186"/>
      <c r="B90" s="188"/>
      <c r="C90" s="94" t="s">
        <v>34</v>
      </c>
      <c r="D90" s="92">
        <f t="shared" si="7"/>
        <v>14147.614480403423</v>
      </c>
      <c r="E90" s="100"/>
      <c r="F90" s="92">
        <f t="shared" si="8"/>
        <v>20769.183209999974</v>
      </c>
      <c r="G90" s="93">
        <f t="shared" si="9"/>
        <v>12984.381409999984</v>
      </c>
      <c r="H90" s="18"/>
      <c r="I90" s="180"/>
      <c r="J90" s="19"/>
    </row>
    <row r="91" spans="1:11" ht="15.95" hidden="1" customHeight="1" outlineLevel="1" x14ac:dyDescent="0.25">
      <c r="A91" s="186"/>
      <c r="B91" s="188"/>
      <c r="C91" s="94" t="s">
        <v>33</v>
      </c>
      <c r="D91" s="92">
        <f t="shared" si="7"/>
        <v>744900.41541111341</v>
      </c>
      <c r="E91" s="100"/>
      <c r="F91" s="92">
        <f t="shared" si="8"/>
        <v>1027388.4158200005</v>
      </c>
      <c r="G91" s="93">
        <f t="shared" si="9"/>
        <v>665944.40234999976</v>
      </c>
      <c r="H91" s="18"/>
      <c r="I91" s="180"/>
      <c r="J91" s="19"/>
    </row>
    <row r="92" spans="1:11" ht="15.95" hidden="1" customHeight="1" outlineLevel="1" x14ac:dyDescent="0.25">
      <c r="A92" s="186"/>
      <c r="B92" s="188"/>
      <c r="C92" s="94" t="s">
        <v>32</v>
      </c>
      <c r="D92" s="92">
        <f t="shared" si="7"/>
        <v>1280.4489720032811</v>
      </c>
      <c r="E92" s="100"/>
      <c r="F92" s="92">
        <f t="shared" si="8"/>
        <v>1017.4895499999998</v>
      </c>
      <c r="G92" s="93">
        <f t="shared" si="9"/>
        <v>513.1630100000001</v>
      </c>
      <c r="H92" s="18"/>
      <c r="I92" s="180"/>
      <c r="J92" s="19"/>
    </row>
    <row r="93" spans="1:11" ht="15.95" customHeight="1" collapsed="1" x14ac:dyDescent="0.25">
      <c r="A93" s="186"/>
      <c r="B93" s="188"/>
      <c r="C93" s="95" t="s">
        <v>69</v>
      </c>
      <c r="D93" s="92">
        <f t="shared" si="7"/>
        <v>221355.38326375518</v>
      </c>
      <c r="E93" s="100"/>
      <c r="F93" s="92">
        <f t="shared" si="8"/>
        <v>396907.85958000383</v>
      </c>
      <c r="G93" s="93">
        <f t="shared" si="9"/>
        <v>260076.79888000246</v>
      </c>
      <c r="H93" s="17"/>
      <c r="I93" s="180"/>
      <c r="J93" s="20"/>
    </row>
    <row r="94" spans="1:11" ht="15.95" customHeight="1" x14ac:dyDescent="0.25">
      <c r="A94" s="186"/>
      <c r="B94" s="188"/>
      <c r="C94" s="95" t="s">
        <v>70</v>
      </c>
      <c r="D94" s="92">
        <f t="shared" si="7"/>
        <v>40897.813623077651</v>
      </c>
      <c r="E94" s="100"/>
      <c r="F94" s="92">
        <f t="shared" si="8"/>
        <v>49590.990309999986</v>
      </c>
      <c r="G94" s="93">
        <f t="shared" si="9"/>
        <v>34915.276659999996</v>
      </c>
      <c r="H94" s="17"/>
      <c r="I94" s="180"/>
      <c r="J94" s="16"/>
    </row>
    <row r="95" spans="1:11" ht="15.95" customHeight="1" x14ac:dyDescent="0.25">
      <c r="A95" s="186"/>
      <c r="B95" s="188"/>
      <c r="C95" s="96" t="s">
        <v>39</v>
      </c>
      <c r="D95" s="92">
        <f t="shared" si="7"/>
        <v>1480.1781381721496</v>
      </c>
      <c r="E95" s="100"/>
      <c r="F95" s="92">
        <f t="shared" si="8"/>
        <v>12681.519915999854</v>
      </c>
      <c r="G95" s="93">
        <f t="shared" si="9"/>
        <v>49.951560000000029</v>
      </c>
      <c r="H95" s="17"/>
      <c r="I95" s="180"/>
      <c r="J95" s="16"/>
    </row>
    <row r="96" spans="1:11" s="8" customFormat="1" ht="15.95" customHeight="1" x14ac:dyDescent="0.25">
      <c r="A96" s="186"/>
      <c r="B96" s="188"/>
      <c r="C96" s="96" t="s">
        <v>40</v>
      </c>
      <c r="D96" s="92">
        <f t="shared" si="7"/>
        <v>2565.2760288096815</v>
      </c>
      <c r="E96" s="100"/>
      <c r="F96" s="92">
        <f t="shared" si="8"/>
        <v>2837.6656800000005</v>
      </c>
      <c r="G96" s="93">
        <f t="shared" si="9"/>
        <v>2929.1715999999992</v>
      </c>
      <c r="H96" s="21"/>
      <c r="I96" s="180"/>
      <c r="J96" s="16"/>
      <c r="K96" s="22"/>
    </row>
    <row r="97" spans="1:11" ht="15.95" customHeight="1" x14ac:dyDescent="0.25">
      <c r="A97" s="186"/>
      <c r="B97" s="188"/>
      <c r="C97" s="96" t="s">
        <v>24</v>
      </c>
      <c r="D97" s="92">
        <f t="shared" si="7"/>
        <v>1933.7581065748334</v>
      </c>
      <c r="E97" s="100"/>
      <c r="F97" s="92">
        <f t="shared" si="8"/>
        <v>23460.709360000619</v>
      </c>
      <c r="G97" s="93">
        <f t="shared" si="9"/>
        <v>1922.82779</v>
      </c>
      <c r="H97" s="17"/>
      <c r="I97" s="180"/>
      <c r="J97" s="16"/>
      <c r="K97" s="23"/>
    </row>
    <row r="98" spans="1:11" ht="15.95" customHeight="1" x14ac:dyDescent="0.25">
      <c r="A98" s="186"/>
      <c r="B98" s="188"/>
      <c r="C98" s="96" t="s">
        <v>25</v>
      </c>
      <c r="D98" s="92">
        <f t="shared" si="7"/>
        <v>83974.376294238391</v>
      </c>
      <c r="E98" s="100"/>
      <c r="F98" s="92">
        <f t="shared" si="8"/>
        <v>88919.839509999991</v>
      </c>
      <c r="G98" s="93">
        <f t="shared" si="9"/>
        <v>76308.583730000013</v>
      </c>
      <c r="H98" s="17"/>
      <c r="I98" s="180"/>
      <c r="J98" s="16"/>
      <c r="K98" s="24"/>
    </row>
    <row r="99" spans="1:11" ht="15.95" customHeight="1" x14ac:dyDescent="0.25">
      <c r="A99" s="186"/>
      <c r="B99" s="188"/>
      <c r="C99" s="96" t="s">
        <v>37</v>
      </c>
      <c r="D99" s="92">
        <f t="shared" si="7"/>
        <v>2009.2712918621899</v>
      </c>
      <c r="E99" s="100"/>
      <c r="F99" s="92">
        <f t="shared" si="8"/>
        <v>2127.6494400000001</v>
      </c>
      <c r="G99" s="93">
        <f t="shared" si="9"/>
        <v>2393.5951</v>
      </c>
      <c r="H99" s="17"/>
      <c r="I99" s="180"/>
      <c r="J99" s="25"/>
      <c r="K99" s="23"/>
    </row>
    <row r="100" spans="1:11" ht="15.95" customHeight="1" x14ac:dyDescent="0.25">
      <c r="A100" s="186"/>
      <c r="B100" s="188"/>
      <c r="C100" s="96" t="s">
        <v>26</v>
      </c>
      <c r="D100" s="92">
        <f t="shared" si="7"/>
        <v>174.27400025749208</v>
      </c>
      <c r="E100" s="100"/>
      <c r="F100" s="92">
        <f t="shared" si="8"/>
        <v>1974.4101399998283</v>
      </c>
      <c r="G100" s="93">
        <f t="shared" si="9"/>
        <v>645.35545999993644</v>
      </c>
      <c r="H100" s="17"/>
      <c r="I100" s="180"/>
      <c r="J100" s="25"/>
    </row>
    <row r="101" spans="1:11" ht="15.95" customHeight="1" x14ac:dyDescent="0.25">
      <c r="A101" s="186"/>
      <c r="B101" s="188"/>
      <c r="C101" s="96" t="s">
        <v>27</v>
      </c>
      <c r="D101" s="92">
        <f t="shared" si="7"/>
        <v>3528.1511801183301</v>
      </c>
      <c r="E101" s="100"/>
      <c r="F101" s="92">
        <f t="shared" si="8"/>
        <v>4320.6196200000013</v>
      </c>
      <c r="G101" s="93">
        <f t="shared" si="9"/>
        <v>3312.3636099999958</v>
      </c>
      <c r="H101" s="17"/>
      <c r="I101" s="180"/>
      <c r="J101" s="16"/>
    </row>
    <row r="102" spans="1:11" ht="15.95" customHeight="1" x14ac:dyDescent="0.25">
      <c r="A102" s="186"/>
      <c r="B102" s="188"/>
      <c r="C102" s="96" t="s">
        <v>38</v>
      </c>
      <c r="D102" s="92">
        <f t="shared" si="7"/>
        <v>9857.7410114039631</v>
      </c>
      <c r="E102" s="100"/>
      <c r="F102" s="92">
        <f t="shared" si="8"/>
        <v>9831.2253799999999</v>
      </c>
      <c r="G102" s="93">
        <f t="shared" si="9"/>
        <v>4482.4826500000008</v>
      </c>
      <c r="H102" s="17"/>
      <c r="I102" s="180"/>
    </row>
    <row r="103" spans="1:11" ht="15.95" customHeight="1" x14ac:dyDescent="0.25">
      <c r="A103" s="186"/>
      <c r="B103" s="188"/>
      <c r="C103" s="96" t="s">
        <v>110</v>
      </c>
      <c r="D103" s="92">
        <f t="shared" si="7"/>
        <v>0</v>
      </c>
      <c r="E103" s="100"/>
      <c r="F103" s="92">
        <f t="shared" si="8"/>
        <v>0</v>
      </c>
      <c r="G103" s="93">
        <f t="shared" si="9"/>
        <v>3172.8420500000007</v>
      </c>
      <c r="H103" s="17"/>
      <c r="I103" s="180"/>
    </row>
    <row r="104" spans="1:11" ht="15.95" customHeight="1" x14ac:dyDescent="0.25">
      <c r="A104" s="186"/>
      <c r="B104" s="188"/>
      <c r="C104" s="96" t="s">
        <v>102</v>
      </c>
      <c r="D104" s="92">
        <f t="shared" si="7"/>
        <v>5776.5596253350232</v>
      </c>
      <c r="E104" s="100"/>
      <c r="F104" s="92">
        <f t="shared" si="8"/>
        <v>6047.29030000082</v>
      </c>
      <c r="G104" s="93">
        <f t="shared" si="9"/>
        <v>4803.0453800003188</v>
      </c>
      <c r="H104" s="17"/>
      <c r="I104" s="180"/>
    </row>
    <row r="105" spans="1:11" ht="15.95" customHeight="1" x14ac:dyDescent="0.25">
      <c r="A105" s="186"/>
      <c r="B105" s="188"/>
      <c r="C105" s="96" t="s">
        <v>103</v>
      </c>
      <c r="D105" s="92">
        <f t="shared" si="7"/>
        <v>6005.2483338344382</v>
      </c>
      <c r="E105" s="100"/>
      <c r="F105" s="92">
        <f t="shared" si="8"/>
        <v>6388.2822800010972</v>
      </c>
      <c r="G105" s="93">
        <f t="shared" si="9"/>
        <v>3539.1853900004526</v>
      </c>
      <c r="H105" s="17"/>
      <c r="I105" s="180"/>
    </row>
    <row r="106" spans="1:11" ht="15.95" customHeight="1" x14ac:dyDescent="0.25">
      <c r="A106" s="186"/>
      <c r="B106" s="188"/>
      <c r="C106" s="96" t="s">
        <v>28</v>
      </c>
      <c r="D106" s="92">
        <f t="shared" si="7"/>
        <v>628.58286206628566</v>
      </c>
      <c r="E106" s="100"/>
      <c r="F106" s="92">
        <f t="shared" si="8"/>
        <v>1455.0104500000002</v>
      </c>
      <c r="G106" s="93">
        <f t="shared" si="9"/>
        <v>1036.9172299999998</v>
      </c>
      <c r="H106" s="21"/>
      <c r="I106" s="180"/>
      <c r="J106" s="16"/>
    </row>
    <row r="107" spans="1:11" s="11" customFormat="1" ht="18" customHeight="1" x14ac:dyDescent="0.2">
      <c r="A107" s="186"/>
      <c r="B107" s="189"/>
      <c r="C107" s="111" t="s">
        <v>88</v>
      </c>
      <c r="D107" s="112">
        <f>+D86+D93+D94+SUM(D95:D106)</f>
        <v>1327257.7749428258</v>
      </c>
      <c r="E107" s="83"/>
      <c r="F107" s="112">
        <f>+F86+F93+F94+SUM(F95:F106)</f>
        <v>1897685.4004760075</v>
      </c>
      <c r="G107" s="112">
        <f>+G86+G93+G94+SUM(G95:G106)</f>
        <v>1265553.1874400028</v>
      </c>
      <c r="H107" s="21"/>
      <c r="I107" s="181"/>
      <c r="J107" s="26"/>
      <c r="K107" s="27"/>
    </row>
    <row r="108" spans="1:11" s="7" customFormat="1" ht="10.5" customHeight="1" x14ac:dyDescent="0.25">
      <c r="A108" s="186"/>
      <c r="B108" s="33"/>
      <c r="C108" s="53"/>
      <c r="D108" s="28"/>
      <c r="E108" s="28"/>
      <c r="F108" s="28"/>
      <c r="G108" s="28"/>
      <c r="H108" s="21"/>
      <c r="I108" s="54"/>
      <c r="J108" s="16"/>
    </row>
    <row r="109" spans="1:11" ht="18.75" customHeight="1" x14ac:dyDescent="0.25">
      <c r="A109" s="186"/>
      <c r="B109" s="190" t="s">
        <v>45</v>
      </c>
      <c r="C109" s="103" t="s">
        <v>67</v>
      </c>
      <c r="D109" s="105">
        <f>+D33</f>
        <v>84860.607976337647</v>
      </c>
      <c r="E109" s="104"/>
      <c r="F109" s="105">
        <f>+F33+F78</f>
        <v>148040.76839999828</v>
      </c>
      <c r="G109" s="106">
        <f>+G33</f>
        <v>77835.533329999453</v>
      </c>
      <c r="H109" s="21"/>
      <c r="I109" s="179">
        <f>+G111/G116</f>
        <v>5.953571513043969E-2</v>
      </c>
    </row>
    <row r="110" spans="1:11" ht="18.75" customHeight="1" x14ac:dyDescent="0.25">
      <c r="A110" s="186"/>
      <c r="B110" s="191"/>
      <c r="C110" s="107" t="s">
        <v>68</v>
      </c>
      <c r="D110" s="92">
        <f>+D34</f>
        <v>6721.6132627637144</v>
      </c>
      <c r="E110" s="104"/>
      <c r="F110" s="92">
        <f>+F34+F79</f>
        <v>22523.401960000039</v>
      </c>
      <c r="G110" s="93">
        <f>+G34</f>
        <v>2279.8046599999998</v>
      </c>
      <c r="H110" s="21"/>
      <c r="I110" s="180"/>
    </row>
    <row r="111" spans="1:11" s="11" customFormat="1" ht="18.75" customHeight="1" x14ac:dyDescent="0.25">
      <c r="A111" s="186"/>
      <c r="B111" s="192"/>
      <c r="C111" s="139" t="s">
        <v>117</v>
      </c>
      <c r="D111" s="112">
        <f>SUM(D109:D110)</f>
        <v>91582.22123910136</v>
      </c>
      <c r="E111" s="21"/>
      <c r="F111" s="112">
        <f>SUM(F109:F110)</f>
        <v>170564.17035999833</v>
      </c>
      <c r="G111" s="112">
        <f>SUM(G109:G110)</f>
        <v>80115.337989999447</v>
      </c>
      <c r="H111" s="17"/>
      <c r="I111" s="181"/>
      <c r="J111" s="29"/>
    </row>
    <row r="112" spans="1:11" s="11" customFormat="1" ht="15.75" x14ac:dyDescent="0.25">
      <c r="A112" s="186"/>
      <c r="B112" s="33"/>
      <c r="C112" s="30"/>
      <c r="D112" s="34"/>
      <c r="E112" s="21"/>
      <c r="F112" s="31"/>
      <c r="G112" s="34"/>
      <c r="H112" s="17"/>
      <c r="I112" s="54"/>
      <c r="J112" s="29"/>
    </row>
    <row r="113" spans="1:10" s="11" customFormat="1" ht="15.75" customHeight="1" x14ac:dyDescent="0.25">
      <c r="A113" s="186"/>
      <c r="B113" s="182" t="s">
        <v>47</v>
      </c>
      <c r="C113" s="182"/>
      <c r="D113" s="113">
        <f>D116-D114</f>
        <v>1062439.3020271834</v>
      </c>
      <c r="E113" s="21"/>
      <c r="F113" s="113">
        <f t="shared" ref="F113:G113" si="10">F116-F114</f>
        <v>1448348.8849060037</v>
      </c>
      <c r="G113" s="113">
        <f t="shared" si="10"/>
        <v>967631.94030000037</v>
      </c>
      <c r="H113" s="17"/>
      <c r="I113" s="114">
        <f>+G113/$G$40</f>
        <v>0.71907154103258675</v>
      </c>
      <c r="J113" s="29"/>
    </row>
    <row r="114" spans="1:10" s="11" customFormat="1" ht="15.75" customHeight="1" x14ac:dyDescent="0.2">
      <c r="A114" s="186"/>
      <c r="B114" s="182" t="s">
        <v>48</v>
      </c>
      <c r="C114" s="182"/>
      <c r="D114" s="113">
        <f>+D93+D94+D96+D111</f>
        <v>356400.69415474386</v>
      </c>
      <c r="E114" s="21"/>
      <c r="F114" s="113">
        <f>+F93+F94+F96+F111</f>
        <v>619900.68593000213</v>
      </c>
      <c r="G114" s="113">
        <f>+G93+G94+G96+G111</f>
        <v>378036.58513000188</v>
      </c>
      <c r="H114" s="84"/>
      <c r="I114" s="114">
        <f>+G114/$G$40</f>
        <v>0.28092845896741325</v>
      </c>
      <c r="J114" s="29"/>
    </row>
    <row r="115" spans="1:10" s="7" customFormat="1" ht="15" x14ac:dyDescent="0.25">
      <c r="B115" s="33"/>
      <c r="C115" s="30"/>
      <c r="D115" s="34"/>
      <c r="E115" s="21"/>
      <c r="F115" s="32"/>
      <c r="G115" s="32"/>
      <c r="H115" s="17"/>
      <c r="I115" s="33"/>
      <c r="J115" s="19"/>
    </row>
    <row r="116" spans="1:10" s="7" customFormat="1" ht="26.25" customHeight="1" x14ac:dyDescent="0.25">
      <c r="A116" s="210" t="s">
        <v>49</v>
      </c>
      <c r="B116" s="211" t="s">
        <v>80</v>
      </c>
      <c r="C116" s="212"/>
      <c r="D116" s="115">
        <f>+D107+D111</f>
        <v>1418839.9961819272</v>
      </c>
      <c r="E116" s="55"/>
      <c r="F116" s="115">
        <f>+F107+F111</f>
        <v>2068249.5708360057</v>
      </c>
      <c r="G116" s="115">
        <f>+G107+G111</f>
        <v>1345668.5254300022</v>
      </c>
      <c r="H116" s="17"/>
      <c r="I116" s="83"/>
      <c r="J116" s="19"/>
    </row>
    <row r="117" spans="1:10" s="7" customFormat="1" ht="14.25" customHeight="1" x14ac:dyDescent="0.2">
      <c r="A117" s="210"/>
      <c r="B117" s="213" t="s">
        <v>78</v>
      </c>
      <c r="C117" s="214"/>
      <c r="D117" s="116"/>
      <c r="E117" s="104"/>
      <c r="F117" s="116">
        <f>+F41</f>
        <v>107122.47635000042</v>
      </c>
      <c r="G117" s="116">
        <f>+G41</f>
        <v>76103.309170000357</v>
      </c>
      <c r="H117" s="17"/>
      <c r="I117" s="83"/>
      <c r="J117" s="19"/>
    </row>
    <row r="118" spans="1:10" s="7" customFormat="1" ht="14.25" customHeight="1" x14ac:dyDescent="0.2">
      <c r="A118" s="210"/>
      <c r="B118" s="213" t="s">
        <v>79</v>
      </c>
      <c r="C118" s="214"/>
      <c r="D118" s="116"/>
      <c r="E118" s="104"/>
      <c r="F118" s="116">
        <f>+F42</f>
        <v>3711.0779300000013</v>
      </c>
      <c r="G118" s="116">
        <f>+G42</f>
        <v>578.30471000000011</v>
      </c>
      <c r="H118" s="17"/>
      <c r="I118" s="83"/>
      <c r="J118" s="19"/>
    </row>
    <row r="119" spans="1:10" s="7" customFormat="1" ht="27" customHeight="1" x14ac:dyDescent="0.25">
      <c r="A119" s="210"/>
      <c r="B119" s="211" t="s">
        <v>83</v>
      </c>
      <c r="C119" s="212"/>
      <c r="D119" s="115"/>
      <c r="E119" s="55"/>
      <c r="F119" s="117">
        <f>+F116-F117-F118</f>
        <v>1957416.0165560055</v>
      </c>
      <c r="G119" s="117">
        <f>+G116-G117-G118</f>
        <v>1268986.9115500019</v>
      </c>
      <c r="H119" s="17"/>
      <c r="I119" s="83"/>
      <c r="J119" s="19"/>
    </row>
    <row r="120" spans="1:10" s="7" customFormat="1" ht="14.25" customHeight="1" x14ac:dyDescent="0.25">
      <c r="A120" s="210"/>
      <c r="B120" s="213" t="s">
        <v>91</v>
      </c>
      <c r="C120" s="214"/>
      <c r="D120" s="118"/>
      <c r="E120" s="119"/>
      <c r="F120" s="120">
        <f>+F44</f>
        <v>54448.696439999971</v>
      </c>
      <c r="G120" s="120">
        <f>+G44</f>
        <v>12392.217110000096</v>
      </c>
      <c r="H120" s="17"/>
      <c r="I120" s="83"/>
      <c r="J120" s="19"/>
    </row>
    <row r="121" spans="1:10" s="7" customFormat="1" ht="38.25" customHeight="1" x14ac:dyDescent="0.25">
      <c r="A121" s="210"/>
      <c r="B121" s="215" t="s">
        <v>93</v>
      </c>
      <c r="C121" s="216"/>
      <c r="D121" s="115"/>
      <c r="E121" s="55"/>
      <c r="F121" s="121">
        <f>+F119-F120</f>
        <v>1902967.3201160054</v>
      </c>
      <c r="G121" s="121">
        <f>+G119-G120</f>
        <v>1256594.6944400019</v>
      </c>
      <c r="H121" s="17"/>
      <c r="I121" s="83"/>
      <c r="J121" s="19"/>
    </row>
    <row r="122" spans="1:10" customFormat="1" ht="15" customHeight="1" x14ac:dyDescent="0.25">
      <c r="A122" s="207" t="s">
        <v>123</v>
      </c>
      <c r="B122" s="207"/>
      <c r="C122" s="207"/>
    </row>
    <row r="123" spans="1:10" s="7" customFormat="1" ht="54" customHeight="1" x14ac:dyDescent="0.2">
      <c r="A123" s="206" t="s">
        <v>104</v>
      </c>
      <c r="B123" s="206"/>
      <c r="C123" s="206"/>
      <c r="D123" s="206"/>
      <c r="E123" s="206"/>
      <c r="F123" s="206"/>
      <c r="G123" s="206"/>
      <c r="H123" s="206"/>
      <c r="I123" s="206"/>
      <c r="J123" s="19"/>
    </row>
    <row r="124" spans="1:10" s="7" customFormat="1" ht="12.75" customHeight="1" x14ac:dyDescent="0.2">
      <c r="A124" s="206" t="s">
        <v>74</v>
      </c>
      <c r="B124" s="206"/>
      <c r="C124" s="206"/>
      <c r="D124" s="206"/>
      <c r="E124" s="206"/>
      <c r="F124" s="206"/>
      <c r="G124" s="206"/>
      <c r="H124" s="206"/>
      <c r="I124" s="206"/>
      <c r="J124" s="19"/>
    </row>
    <row r="125" spans="1:10" s="7" customFormat="1" ht="12.75" customHeight="1" x14ac:dyDescent="0.2">
      <c r="A125" s="206" t="s">
        <v>75</v>
      </c>
      <c r="B125" s="206"/>
      <c r="C125" s="206"/>
      <c r="D125" s="206"/>
      <c r="E125" s="206"/>
      <c r="F125" s="206"/>
      <c r="G125" s="206"/>
      <c r="H125" s="206"/>
      <c r="I125" s="206"/>
      <c r="J125" s="19"/>
    </row>
    <row r="126" spans="1:10" s="7" customFormat="1" ht="12.75" customHeight="1" x14ac:dyDescent="0.2">
      <c r="A126" s="206" t="s">
        <v>105</v>
      </c>
      <c r="B126" s="206"/>
      <c r="C126" s="206"/>
      <c r="D126" s="206"/>
      <c r="E126" s="206"/>
      <c r="F126" s="206"/>
      <c r="G126" s="206"/>
      <c r="H126" s="206"/>
      <c r="I126" s="206"/>
      <c r="J126" s="19"/>
    </row>
    <row r="127" spans="1:10" s="7" customFormat="1" ht="12.75" customHeight="1" x14ac:dyDescent="0.2">
      <c r="A127" s="206" t="s">
        <v>106</v>
      </c>
      <c r="B127" s="206"/>
      <c r="C127" s="206"/>
      <c r="D127" s="206"/>
      <c r="E127" s="206"/>
      <c r="F127" s="206"/>
      <c r="G127" s="206"/>
      <c r="H127" s="206"/>
      <c r="I127" s="206"/>
      <c r="J127" s="19"/>
    </row>
    <row r="128" spans="1:10" s="7" customFormat="1" ht="15" customHeight="1" x14ac:dyDescent="0.2">
      <c r="A128" s="206" t="s">
        <v>107</v>
      </c>
      <c r="B128" s="206"/>
      <c r="C128" s="206"/>
      <c r="D128" s="206"/>
      <c r="E128" s="206"/>
      <c r="F128" s="206"/>
      <c r="G128" s="206"/>
      <c r="H128" s="206"/>
      <c r="I128" s="206"/>
      <c r="J128" s="19"/>
    </row>
    <row r="129" spans="1:11" s="7" customFormat="1" ht="15" customHeight="1" x14ac:dyDescent="0.2">
      <c r="A129" s="206" t="s">
        <v>52</v>
      </c>
      <c r="B129" s="206"/>
      <c r="C129" s="206"/>
      <c r="D129" s="206"/>
      <c r="E129" s="206"/>
      <c r="F129" s="206"/>
      <c r="G129" s="206"/>
      <c r="H129" s="206"/>
      <c r="I129" s="206"/>
      <c r="J129" s="19"/>
    </row>
    <row r="130" spans="1:11" s="7" customFormat="1" ht="15" customHeight="1" x14ac:dyDescent="0.2">
      <c r="A130" s="207" t="s">
        <v>60</v>
      </c>
      <c r="B130" s="207"/>
      <c r="C130" s="207"/>
      <c r="D130" s="147"/>
      <c r="E130" s="147"/>
      <c r="F130" s="147"/>
      <c r="G130" s="147"/>
      <c r="H130" s="147"/>
      <c r="I130" s="147"/>
      <c r="J130" s="19"/>
    </row>
    <row r="131" spans="1:11" s="7" customFormat="1" ht="15" customHeight="1" x14ac:dyDescent="0.25">
      <c r="A131" s="208" t="s">
        <v>124</v>
      </c>
      <c r="B131" s="208"/>
      <c r="C131" s="208"/>
      <c r="D131" s="208"/>
      <c r="E131" s="208"/>
      <c r="F131" s="208"/>
      <c r="G131" s="32"/>
      <c r="H131" s="21"/>
      <c r="I131" s="33"/>
      <c r="J131" s="19"/>
    </row>
    <row r="132" spans="1:11" ht="15" customHeight="1" x14ac:dyDescent="0.2">
      <c r="A132" s="209" t="s">
        <v>64</v>
      </c>
      <c r="B132" s="209"/>
      <c r="C132" s="209"/>
      <c r="D132" s="209"/>
      <c r="E132" s="35"/>
      <c r="F132" s="35"/>
      <c r="G132" s="36"/>
      <c r="H132" s="36"/>
      <c r="I132" s="36"/>
    </row>
    <row r="133" spans="1:11" ht="15" customHeight="1" x14ac:dyDescent="0.2">
      <c r="A133" s="205" t="s">
        <v>29</v>
      </c>
      <c r="B133" s="205"/>
      <c r="C133" s="205"/>
      <c r="D133" s="205"/>
      <c r="E133" s="35"/>
      <c r="F133" s="35"/>
      <c r="G133" s="36"/>
      <c r="H133" s="36"/>
      <c r="I133" s="36"/>
    </row>
    <row r="134" spans="1:11" s="4" customFormat="1" x14ac:dyDescent="0.2">
      <c r="A134" s="3"/>
      <c r="B134" s="3"/>
      <c r="C134" s="36"/>
      <c r="D134" s="36"/>
      <c r="E134" s="35"/>
      <c r="F134" s="35"/>
      <c r="G134" s="36"/>
      <c r="H134" s="36"/>
      <c r="I134" s="36"/>
      <c r="K134" s="3"/>
    </row>
  </sheetData>
  <mergeCells count="52">
    <mergeCell ref="A128:I128"/>
    <mergeCell ref="A129:I129"/>
    <mergeCell ref="A130:C130"/>
    <mergeCell ref="A131:F131"/>
    <mergeCell ref="A132:D132"/>
    <mergeCell ref="A133:D133"/>
    <mergeCell ref="A122:C122"/>
    <mergeCell ref="A123:I123"/>
    <mergeCell ref="A124:I124"/>
    <mergeCell ref="A125:I125"/>
    <mergeCell ref="A126:I126"/>
    <mergeCell ref="A127:I127"/>
    <mergeCell ref="A116:A121"/>
    <mergeCell ref="B116:C116"/>
    <mergeCell ref="B117:C117"/>
    <mergeCell ref="B118:C118"/>
    <mergeCell ref="B119:C119"/>
    <mergeCell ref="B120:C120"/>
    <mergeCell ref="B121:C121"/>
    <mergeCell ref="A82:I82"/>
    <mergeCell ref="A86:A114"/>
    <mergeCell ref="B86:B107"/>
    <mergeCell ref="I86:I107"/>
    <mergeCell ref="B109:B111"/>
    <mergeCell ref="I109:I111"/>
    <mergeCell ref="B113:C113"/>
    <mergeCell ref="B114:C114"/>
    <mergeCell ref="A47:I47"/>
    <mergeCell ref="A51:C51"/>
    <mergeCell ref="A53:C53"/>
    <mergeCell ref="A55:A80"/>
    <mergeCell ref="B55:B76"/>
    <mergeCell ref="B78:B80"/>
    <mergeCell ref="B37:C37"/>
    <mergeCell ref="B38:C38"/>
    <mergeCell ref="A40:A45"/>
    <mergeCell ref="B40:C40"/>
    <mergeCell ref="B41:C41"/>
    <mergeCell ref="B42:C42"/>
    <mergeCell ref="B43:C43"/>
    <mergeCell ref="B44:C44"/>
    <mergeCell ref="B45:C45"/>
    <mergeCell ref="A1:I1"/>
    <mergeCell ref="A2:I2"/>
    <mergeCell ref="A3:I3"/>
    <mergeCell ref="A4:I4"/>
    <mergeCell ref="A6:I6"/>
    <mergeCell ref="A10:A38"/>
    <mergeCell ref="B10:B31"/>
    <mergeCell ref="I10:I31"/>
    <mergeCell ref="B33:B35"/>
    <mergeCell ref="I33:I35"/>
  </mergeCells>
  <conditionalFormatting sqref="H86">
    <cfRule type="iconSet" priority="23">
      <iconSet>
        <cfvo type="percent" val="0"/>
        <cfvo type="num" val="0.95"/>
        <cfvo type="num" val="1"/>
      </iconSet>
    </cfRule>
  </conditionalFormatting>
  <conditionalFormatting sqref="H107">
    <cfRule type="iconSet" priority="22">
      <iconSet>
        <cfvo type="percent" val="0"/>
        <cfvo type="num" val="0.95"/>
        <cfvo type="num" val="1"/>
      </iconSet>
    </cfRule>
  </conditionalFormatting>
  <conditionalFormatting sqref="H87:H92">
    <cfRule type="iconSet" priority="21">
      <iconSet>
        <cfvo type="percent" val="0"/>
        <cfvo type="num" val="0.95"/>
        <cfvo type="num" val="1"/>
      </iconSet>
    </cfRule>
  </conditionalFormatting>
  <conditionalFormatting sqref="H109:H113 H93:H94 H96 H115">
    <cfRule type="iconSet" priority="20">
      <iconSet>
        <cfvo type="percent" val="0"/>
        <cfvo type="num" val="0.95"/>
        <cfvo type="num" val="1"/>
      </iconSet>
    </cfRule>
  </conditionalFormatting>
  <conditionalFormatting sqref="H109:H113 H93:H94 H96">
    <cfRule type="iconSet" priority="19">
      <iconSet>
        <cfvo type="percent" val="0"/>
        <cfvo type="num" val="0.95"/>
        <cfvo type="num" val="1"/>
      </iconSet>
    </cfRule>
  </conditionalFormatting>
  <conditionalFormatting sqref="H93:H94">
    <cfRule type="iconSet" priority="18">
      <iconSet>
        <cfvo type="percent" val="0"/>
        <cfvo type="num" val="0.95"/>
        <cfvo type="num" val="1"/>
      </iconSet>
    </cfRule>
  </conditionalFormatting>
  <conditionalFormatting sqref="H95 H97:H105">
    <cfRule type="iconSet" priority="24">
      <iconSet>
        <cfvo type="percent" val="0"/>
        <cfvo type="num" val="0.95"/>
        <cfvo type="num" val="1"/>
      </iconSet>
    </cfRule>
  </conditionalFormatting>
  <conditionalFormatting sqref="H115 H86:H113">
    <cfRule type="iconSet" priority="25">
      <iconSet>
        <cfvo type="percent" val="0"/>
        <cfvo type="num" val="0.95" gte="0"/>
        <cfvo type="num" val="0.99" gte="0"/>
      </iconSet>
    </cfRule>
  </conditionalFormatting>
  <conditionalFormatting sqref="H116:H121">
    <cfRule type="iconSet" priority="16">
      <iconSet>
        <cfvo type="percent" val="0"/>
        <cfvo type="num" val="0.95"/>
        <cfvo type="num" val="1"/>
      </iconSet>
    </cfRule>
  </conditionalFormatting>
  <conditionalFormatting sqref="H116:H121">
    <cfRule type="iconSet" priority="15">
      <iconSet>
        <cfvo type="percent" val="0"/>
        <cfvo type="num" val="0.95"/>
        <cfvo type="num" val="1"/>
      </iconSet>
    </cfRule>
  </conditionalFormatting>
  <conditionalFormatting sqref="H116:H121">
    <cfRule type="iconSet" priority="17">
      <iconSet>
        <cfvo type="percent" val="0"/>
        <cfvo type="num" val="0.95" gte="0"/>
        <cfvo type="num" val="0.99" gte="0"/>
      </iconSet>
    </cfRule>
  </conditionalFormatting>
  <conditionalFormatting sqref="H9">
    <cfRule type="iconSet" priority="12">
      <iconSet>
        <cfvo type="percent" val="0"/>
        <cfvo type="num" val="0.95" gte="0"/>
        <cfvo type="num" val="1" gte="0"/>
      </iconSet>
    </cfRule>
  </conditionalFormatting>
  <conditionalFormatting sqref="H9">
    <cfRule type="iconSet" priority="13">
      <iconSet>
        <cfvo type="percent" val="0"/>
        <cfvo type="num" val="0.95" gte="0"/>
        <cfvo type="num" val="0.99" gte="0"/>
      </iconSet>
    </cfRule>
  </conditionalFormatting>
  <conditionalFormatting sqref="H40:H45">
    <cfRule type="iconSet" priority="2">
      <iconSet>
        <cfvo type="percent" val="0"/>
        <cfvo type="num" val="0.95"/>
        <cfvo type="num" val="1"/>
      </iconSet>
    </cfRule>
  </conditionalFormatting>
  <conditionalFormatting sqref="H40:H45">
    <cfRule type="iconSet" priority="1">
      <iconSet>
        <cfvo type="percent" val="0"/>
        <cfvo type="num" val="0.95"/>
        <cfvo type="num" val="1"/>
      </iconSet>
    </cfRule>
  </conditionalFormatting>
  <conditionalFormatting sqref="H40:H45">
    <cfRule type="iconSet" priority="3">
      <iconSet>
        <cfvo type="percent" val="0"/>
        <cfvo type="num" val="0.95" gte="0"/>
        <cfvo type="num" val="0.99" gte="0"/>
      </iconSet>
    </cfRule>
  </conditionalFormatting>
  <conditionalFormatting sqref="H9">
    <cfRule type="iconSet" priority="14">
      <iconSet>
        <cfvo type="percent" val="0"/>
        <cfvo type="num" val="0.95"/>
        <cfvo type="num" val="1"/>
      </iconSet>
    </cfRule>
  </conditionalFormatting>
  <conditionalFormatting sqref="H10">
    <cfRule type="iconSet" priority="9">
      <iconSet>
        <cfvo type="percent" val="0"/>
        <cfvo type="num" val="0.95"/>
        <cfvo type="num" val="1"/>
      </iconSet>
    </cfRule>
  </conditionalFormatting>
  <conditionalFormatting sqref="H31">
    <cfRule type="iconSet" priority="8">
      <iconSet>
        <cfvo type="percent" val="0"/>
        <cfvo type="num" val="0.95"/>
        <cfvo type="num" val="1"/>
      </iconSet>
    </cfRule>
  </conditionalFormatting>
  <conditionalFormatting sqref="H11:H16">
    <cfRule type="iconSet" priority="7">
      <iconSet>
        <cfvo type="percent" val="0"/>
        <cfvo type="num" val="0.95"/>
        <cfvo type="num" val="1"/>
      </iconSet>
    </cfRule>
  </conditionalFormatting>
  <conditionalFormatting sqref="H33:H37 H17:H18 H20 H39">
    <cfRule type="iconSet" priority="6">
      <iconSet>
        <cfvo type="percent" val="0"/>
        <cfvo type="num" val="0.95"/>
        <cfvo type="num" val="1"/>
      </iconSet>
    </cfRule>
  </conditionalFormatting>
  <conditionalFormatting sqref="H33:H37 H17:H18 H20">
    <cfRule type="iconSet" priority="5">
      <iconSet>
        <cfvo type="percent" val="0"/>
        <cfvo type="num" val="0.95"/>
        <cfvo type="num" val="1"/>
      </iconSet>
    </cfRule>
  </conditionalFormatting>
  <conditionalFormatting sqref="H17:H18">
    <cfRule type="iconSet" priority="4">
      <iconSet>
        <cfvo type="percent" val="0"/>
        <cfvo type="num" val="0.95"/>
        <cfvo type="num" val="1"/>
      </iconSet>
    </cfRule>
  </conditionalFormatting>
  <conditionalFormatting sqref="H19 H21:H29">
    <cfRule type="iconSet" priority="10">
      <iconSet>
        <cfvo type="percent" val="0"/>
        <cfvo type="num" val="0.95"/>
        <cfvo type="num" val="1"/>
      </iconSet>
    </cfRule>
  </conditionalFormatting>
  <conditionalFormatting sqref="H39 H10:H37">
    <cfRule type="iconSet" priority="11">
      <iconSet>
        <cfvo type="percent" val="0"/>
        <cfvo type="num" val="0.95" gte="0"/>
        <cfvo type="num" val="0.99" gte="0"/>
      </iconSet>
    </cfRule>
  </conditionalFormatting>
  <conditionalFormatting sqref="H30">
    <cfRule type="iconSet" priority="26">
      <iconSet>
        <cfvo type="percent" val="0"/>
        <cfvo type="num" val="0.95"/>
        <cfvo type="num" val="1"/>
      </iconSet>
    </cfRule>
  </conditionalFormatting>
  <conditionalFormatting sqref="H19 H21:H31 H10:H16">
    <cfRule type="iconSet" priority="27">
      <iconSet>
        <cfvo type="percent" val="0"/>
        <cfvo type="num" val="0.95" gte="0"/>
        <cfvo type="num" val="1" gte="0"/>
      </iconSet>
    </cfRule>
  </conditionalFormatting>
  <conditionalFormatting sqref="H11:H16 H19 H21:H30">
    <cfRule type="iconSet" priority="28">
      <iconSet>
        <cfvo type="percent" val="0"/>
        <cfvo type="num" val="0.95" gte="0"/>
        <cfvo type="num" val="1" gte="0"/>
      </iconSet>
    </cfRule>
  </conditionalFormatting>
  <conditionalFormatting sqref="H106">
    <cfRule type="iconSet" priority="29">
      <iconSet>
        <cfvo type="percent" val="0"/>
        <cfvo type="num" val="0.95"/>
        <cfvo type="num" val="1"/>
      </iconSet>
    </cfRule>
  </conditionalFormatting>
  <conditionalFormatting sqref="H95 H97:H107 H86:H92">
    <cfRule type="iconSet" priority="30">
      <iconSet>
        <cfvo type="percent" val="0"/>
        <cfvo type="num" val="0.95" gte="0"/>
        <cfvo type="num" val="1" gte="0"/>
      </iconSet>
    </cfRule>
  </conditionalFormatting>
  <conditionalFormatting sqref="H87:H92 H95 H97:H106">
    <cfRule type="iconSet" priority="31">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3" orientation="landscape" r:id="rId1"/>
  <headerFooter alignWithMargins="0">
    <oddHeader>&amp;R&amp;"Arial,Negrita"&amp;11CUADRO No. "A1"</oddHeader>
    <oddFooter>&amp;LFecha:  &amp;D&amp;RPlanificación Nacional.- XM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tabSelected="1" view="pageBreakPreview" zoomScale="80" zoomScaleNormal="80" zoomScaleSheetLayoutView="80" workbookViewId="0">
      <selection activeCell="A3" sqref="A3:I3"/>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0" t="s">
        <v>85</v>
      </c>
      <c r="B1" s="160"/>
      <c r="C1" s="160"/>
      <c r="D1" s="160"/>
      <c r="E1" s="160"/>
      <c r="F1" s="160"/>
      <c r="G1" s="160"/>
      <c r="H1" s="160"/>
      <c r="I1" s="160"/>
    </row>
    <row r="2" spans="1:10" ht="18" x14ac:dyDescent="0.2">
      <c r="A2" s="161" t="s">
        <v>86</v>
      </c>
      <c r="B2" s="161"/>
      <c r="C2" s="161"/>
      <c r="D2" s="161"/>
      <c r="E2" s="161"/>
      <c r="F2" s="161"/>
      <c r="G2" s="161"/>
      <c r="H2" s="161"/>
      <c r="I2" s="161"/>
    </row>
    <row r="3" spans="1:10" ht="20.25" customHeight="1" x14ac:dyDescent="0.2">
      <c r="A3" s="162" t="s">
        <v>121</v>
      </c>
      <c r="B3" s="162"/>
      <c r="C3" s="162"/>
      <c r="D3" s="162"/>
      <c r="E3" s="162"/>
      <c r="F3" s="162"/>
      <c r="G3" s="162"/>
      <c r="H3" s="162"/>
      <c r="I3" s="162"/>
    </row>
    <row r="4" spans="1:10" ht="17.25" customHeight="1" x14ac:dyDescent="0.2">
      <c r="A4" s="163" t="s">
        <v>41</v>
      </c>
      <c r="B4" s="163"/>
      <c r="C4" s="163"/>
      <c r="D4" s="163"/>
      <c r="E4" s="163"/>
      <c r="F4" s="163"/>
      <c r="G4" s="163"/>
      <c r="H4" s="163"/>
      <c r="I4" s="163"/>
    </row>
    <row r="5" spans="1:10" ht="15.75" x14ac:dyDescent="0.25">
      <c r="A5" s="86"/>
      <c r="B5" s="86"/>
      <c r="C5" s="86"/>
      <c r="D5" s="86"/>
      <c r="E5" s="86"/>
      <c r="F5" s="86"/>
      <c r="G5" s="86"/>
      <c r="H5" s="86"/>
      <c r="I5" s="86"/>
    </row>
    <row r="6" spans="1:10" customFormat="1" ht="31.5" customHeight="1" x14ac:dyDescent="0.25">
      <c r="A6" s="164" t="s">
        <v>71</v>
      </c>
      <c r="B6" s="165"/>
      <c r="C6" s="165"/>
      <c r="D6" s="165"/>
      <c r="E6" s="165"/>
      <c r="F6" s="165"/>
      <c r="G6" s="165"/>
      <c r="H6" s="165"/>
      <c r="I6" s="166"/>
    </row>
    <row r="7" spans="1:10" ht="15.75" x14ac:dyDescent="0.25">
      <c r="C7" s="5"/>
      <c r="D7" s="6"/>
      <c r="F7" s="3"/>
      <c r="G7" s="6"/>
      <c r="H7" s="7"/>
    </row>
    <row r="8" spans="1:10" s="8" customFormat="1" ht="60" customHeight="1" x14ac:dyDescent="0.25">
      <c r="C8" s="62"/>
      <c r="D8" s="63" t="s">
        <v>96</v>
      </c>
      <c r="E8" s="9"/>
      <c r="F8" s="63" t="s">
        <v>97</v>
      </c>
      <c r="G8" s="63" t="s">
        <v>98</v>
      </c>
      <c r="H8" s="9"/>
      <c r="I8" s="63" t="s">
        <v>99</v>
      </c>
      <c r="J8" s="10"/>
    </row>
    <row r="9" spans="1:10" s="11" customFormat="1" ht="4.5" customHeight="1" x14ac:dyDescent="0.2">
      <c r="C9" s="12"/>
      <c r="D9" s="52"/>
      <c r="E9" s="14"/>
      <c r="F9" s="13"/>
      <c r="G9" s="13"/>
      <c r="H9" s="14"/>
      <c r="I9" s="15"/>
      <c r="J9" s="16"/>
    </row>
    <row r="10" spans="1:10" s="8" customFormat="1" ht="15.95" customHeight="1" x14ac:dyDescent="0.2">
      <c r="A10" s="175" t="s">
        <v>42</v>
      </c>
      <c r="B10" s="176" t="s">
        <v>43</v>
      </c>
      <c r="C10" s="87" t="s">
        <v>1</v>
      </c>
      <c r="D10" s="88">
        <f>+'Ene 2020'!D10+'Feb 2020'!D10+'Mar 2020'!D10+'Abr 2020'!D10</f>
        <v>1911169.1282034458</v>
      </c>
      <c r="E10" s="89"/>
      <c r="F10" s="88">
        <f>+'Ene 2020'!F10+'Feb 2020'!F10+'Mar 2020'!F10+'Abr 2020'!F10</f>
        <v>2266207.5440400047</v>
      </c>
      <c r="G10" s="90">
        <f>+'Ene 2020'!G10+'Feb 2020'!G10+'Mar 2020'!G10+'Abr 2020'!G10</f>
        <v>1834301.8551000012</v>
      </c>
      <c r="H10" s="17"/>
      <c r="I10" s="154">
        <f>+G31/G40</f>
        <v>0.89145662124451752</v>
      </c>
      <c r="J10" s="16"/>
    </row>
    <row r="11" spans="1:10" ht="15.95" hidden="1" customHeight="1" outlineLevel="1" x14ac:dyDescent="0.25">
      <c r="A11" s="175"/>
      <c r="B11" s="177"/>
      <c r="C11" s="91" t="s">
        <v>72</v>
      </c>
      <c r="D11" s="92">
        <f>+'Ene 2020'!D11+'Feb 2020'!D11+'Mar 2020'!D11+'Abr 2020'!D11</f>
        <v>976492.2810538722</v>
      </c>
      <c r="E11" s="89"/>
      <c r="F11" s="92">
        <f>+'Ene 2020'!F11+'Feb 2020'!F11+'Mar 2020'!F11+'Abr 2020'!F11</f>
        <v>1020178.8270700043</v>
      </c>
      <c r="G11" s="93">
        <f>+'Ene 2020'!G11+'Feb 2020'!G11+'Mar 2020'!G11+'Abr 2020'!G11</f>
        <v>973366.83648000157</v>
      </c>
      <c r="H11" s="18"/>
      <c r="I11" s="155"/>
      <c r="J11" s="16"/>
    </row>
    <row r="12" spans="1:10" ht="15.95" hidden="1" customHeight="1" outlineLevel="1" x14ac:dyDescent="0.25">
      <c r="A12" s="175"/>
      <c r="B12" s="177"/>
      <c r="C12" s="91" t="s">
        <v>35</v>
      </c>
      <c r="D12" s="92">
        <f>+'Ene 2020'!D12+'Feb 2020'!D12+'Mar 2020'!D12+'Abr 2020'!D12</f>
        <v>12484.715290757691</v>
      </c>
      <c r="E12" s="89"/>
      <c r="F12" s="92">
        <f>+'Ene 2020'!F12+'Feb 2020'!F12+'Mar 2020'!F12+'Abr 2020'!F12</f>
        <v>16289.167010000008</v>
      </c>
      <c r="G12" s="93">
        <f>+'Ene 2020'!G12+'Feb 2020'!G12+'Mar 2020'!G12+'Abr 2020'!G12</f>
        <v>14120.236960000026</v>
      </c>
      <c r="H12" s="18"/>
      <c r="I12" s="155"/>
      <c r="J12" s="19"/>
    </row>
    <row r="13" spans="1:10" ht="15.95" hidden="1" customHeight="1" outlineLevel="1" x14ac:dyDescent="0.25">
      <c r="A13" s="175"/>
      <c r="B13" s="177"/>
      <c r="C13" s="91" t="s">
        <v>73</v>
      </c>
      <c r="D13" s="92">
        <f>+'Ene 2020'!D13+'Feb 2020'!D13+'Mar 2020'!D13+'Abr 2020'!D13</f>
        <v>922192.1318588159</v>
      </c>
      <c r="E13" s="89"/>
      <c r="F13" s="92">
        <f>+'Ene 2020'!F13+'Feb 2020'!F13+'Mar 2020'!F13+'Abr 2020'!F13</f>
        <v>1229739.5499600007</v>
      </c>
      <c r="G13" s="93">
        <f>+'Ene 2020'!G13+'Feb 2020'!G13+'Mar 2020'!G13+'Abr 2020'!G13</f>
        <v>846814.78165999975</v>
      </c>
      <c r="H13" s="18"/>
      <c r="I13" s="155"/>
      <c r="J13" s="19"/>
    </row>
    <row r="14" spans="1:10" ht="15.95" hidden="1" customHeight="1" outlineLevel="1" x14ac:dyDescent="0.25">
      <c r="A14" s="175"/>
      <c r="B14" s="177"/>
      <c r="C14" s="94" t="s">
        <v>34</v>
      </c>
      <c r="D14" s="92">
        <f>+'Ene 2020'!D14+'Feb 2020'!D14+'Mar 2020'!D14+'Abr 2020'!D14</f>
        <v>118414.8665798998</v>
      </c>
      <c r="E14" s="89"/>
      <c r="F14" s="92">
        <f>+'Ene 2020'!F14+'Feb 2020'!F14+'Mar 2020'!F14+'Abr 2020'!F14</f>
        <v>140409.75060000017</v>
      </c>
      <c r="G14" s="93">
        <f>+'Ene 2020'!G14+'Feb 2020'!G14+'Mar 2020'!G14+'Abr 2020'!G14</f>
        <v>104607.55816999995</v>
      </c>
      <c r="H14" s="18"/>
      <c r="I14" s="155"/>
      <c r="J14" s="19"/>
    </row>
    <row r="15" spans="1:10" ht="15.95" hidden="1" customHeight="1" outlineLevel="1" x14ac:dyDescent="0.25">
      <c r="A15" s="175"/>
      <c r="B15" s="177"/>
      <c r="C15" s="94" t="s">
        <v>33</v>
      </c>
      <c r="D15" s="92">
        <f>+'Ene 2020'!D15+'Feb 2020'!D15+'Mar 2020'!D15+'Abr 2020'!D15</f>
        <v>796565.90210624796</v>
      </c>
      <c r="E15" s="89"/>
      <c r="F15" s="92">
        <f>+'Ene 2020'!F15+'Feb 2020'!F15+'Mar 2020'!F15+'Abr 2020'!F15</f>
        <v>1084121.0958400005</v>
      </c>
      <c r="G15" s="93">
        <f>+'Ene 2020'!G15+'Feb 2020'!G15+'Mar 2020'!G15+'Abr 2020'!G15</f>
        <v>736853.45696999971</v>
      </c>
      <c r="H15" s="18"/>
      <c r="I15" s="155"/>
      <c r="J15" s="19"/>
    </row>
    <row r="16" spans="1:10" ht="15.95" hidden="1" customHeight="1" outlineLevel="1" x14ac:dyDescent="0.25">
      <c r="A16" s="175"/>
      <c r="B16" s="177"/>
      <c r="C16" s="94" t="s">
        <v>32</v>
      </c>
      <c r="D16" s="92">
        <f>+'Ene 2020'!D16+'Feb 2020'!D16+'Mar 2020'!D16+'Abr 2020'!D16</f>
        <v>7211.3631726681597</v>
      </c>
      <c r="E16" s="89"/>
      <c r="F16" s="92">
        <f>+'Ene 2020'!F16+'Feb 2020'!F16+'Mar 2020'!F16+'Abr 2020'!F16</f>
        <v>5208.7035200000009</v>
      </c>
      <c r="G16" s="93">
        <f>+'Ene 2020'!G16+'Feb 2020'!G16+'Mar 2020'!G16+'Abr 2020'!G16</f>
        <v>5353.766520000001</v>
      </c>
      <c r="H16" s="18"/>
      <c r="I16" s="155"/>
      <c r="J16" s="19"/>
    </row>
    <row r="17" spans="1:11" ht="15.95" customHeight="1" collapsed="1" x14ac:dyDescent="0.25">
      <c r="A17" s="175"/>
      <c r="B17" s="177"/>
      <c r="C17" s="95" t="s">
        <v>69</v>
      </c>
      <c r="D17" s="92">
        <f>+'Ene 2020'!D17+'Feb 2020'!D17+'Mar 2020'!D17+'Abr 2020'!D17</f>
        <v>1452377.9585216697</v>
      </c>
      <c r="E17" s="89"/>
      <c r="F17" s="92">
        <f>+'Ene 2020'!F17+'Feb 2020'!F17+'Mar 2020'!F17+'Abr 2020'!F17</f>
        <v>1673987.6507900211</v>
      </c>
      <c r="G17" s="93">
        <f>+'Ene 2020'!G17+'Feb 2020'!G17+'Mar 2020'!G17+'Abr 2020'!G17</f>
        <v>1549293.970800014</v>
      </c>
      <c r="H17" s="17"/>
      <c r="I17" s="155"/>
      <c r="J17" s="20"/>
    </row>
    <row r="18" spans="1:11" ht="15.95" customHeight="1" x14ac:dyDescent="0.25">
      <c r="A18" s="175"/>
      <c r="B18" s="177"/>
      <c r="C18" s="95" t="s">
        <v>70</v>
      </c>
      <c r="D18" s="92">
        <f>+'Ene 2020'!D18+'Feb 2020'!D18+'Mar 2020'!D18+'Abr 2020'!D18</f>
        <v>229892.66537254472</v>
      </c>
      <c r="E18" s="89"/>
      <c r="F18" s="92">
        <f>+'Ene 2020'!F18+'Feb 2020'!F18+'Mar 2020'!F18+'Abr 2020'!F18</f>
        <v>219473.61907000002</v>
      </c>
      <c r="G18" s="93">
        <f>+'Ene 2020'!G18+'Feb 2020'!G18+'Mar 2020'!G18+'Abr 2020'!G18</f>
        <v>214683.40988000002</v>
      </c>
      <c r="H18" s="17"/>
      <c r="I18" s="155"/>
      <c r="J18" s="16"/>
    </row>
    <row r="19" spans="1:11" ht="15.95" customHeight="1" x14ac:dyDescent="0.25">
      <c r="A19" s="175"/>
      <c r="B19" s="177"/>
      <c r="C19" s="96" t="s">
        <v>39</v>
      </c>
      <c r="D19" s="92">
        <f>+'Ene 2020'!D19+'Feb 2020'!D19+'Mar 2020'!D19+'Abr 2020'!D19</f>
        <v>4600.9745406765942</v>
      </c>
      <c r="E19" s="89"/>
      <c r="F19" s="92">
        <f>+'Ene 2020'!F19+'Feb 2020'!F19+'Mar 2020'!F19+'Abr 2020'!F19</f>
        <v>45292.174863999586</v>
      </c>
      <c r="G19" s="93">
        <f>+'Ene 2020'!G19+'Feb 2020'!G19+'Mar 2020'!G19+'Abr 2020'!G19</f>
        <v>2672.9855459999976</v>
      </c>
      <c r="H19" s="17"/>
      <c r="I19" s="155"/>
      <c r="J19" s="16"/>
    </row>
    <row r="20" spans="1:11" s="8" customFormat="1" ht="15.95" customHeight="1" x14ac:dyDescent="0.25">
      <c r="A20" s="175"/>
      <c r="B20" s="177"/>
      <c r="C20" s="96" t="s">
        <v>40</v>
      </c>
      <c r="D20" s="92">
        <f>+'Ene 2020'!D20+'Feb 2020'!D20+'Mar 2020'!D20+'Abr 2020'!D20</f>
        <v>12402.883097295884</v>
      </c>
      <c r="E20" s="89"/>
      <c r="F20" s="92">
        <f>+'Ene 2020'!F20+'Feb 2020'!F20+'Mar 2020'!F20+'Abr 2020'!F20</f>
        <v>12252.1144</v>
      </c>
      <c r="G20" s="93">
        <f>+'Ene 2020'!G20+'Feb 2020'!G20+'Mar 2020'!G20+'Abr 2020'!G20</f>
        <v>12705.079669999999</v>
      </c>
      <c r="H20" s="21"/>
      <c r="I20" s="155"/>
      <c r="J20" s="16"/>
      <c r="K20" s="22"/>
    </row>
    <row r="21" spans="1:11" ht="15.95" customHeight="1" x14ac:dyDescent="0.25">
      <c r="A21" s="175"/>
      <c r="B21" s="177"/>
      <c r="C21" s="96" t="s">
        <v>24</v>
      </c>
      <c r="D21" s="92">
        <f>+'Ene 2020'!D21+'Feb 2020'!D21+'Mar 2020'!D21+'Abr 2020'!D21</f>
        <v>66284.057119534191</v>
      </c>
      <c r="E21" s="89"/>
      <c r="F21" s="92">
        <f>+'Ene 2020'!F21+'Feb 2020'!F21+'Mar 2020'!F21+'Abr 2020'!F21</f>
        <v>85061.607510001879</v>
      </c>
      <c r="G21" s="93">
        <f>+'Ene 2020'!G21+'Feb 2020'!G21+'Mar 2020'!G21+'Abr 2020'!G21</f>
        <v>59305.339559999105</v>
      </c>
      <c r="H21" s="17"/>
      <c r="I21" s="155"/>
      <c r="J21" s="16"/>
      <c r="K21" s="23"/>
    </row>
    <row r="22" spans="1:11" ht="15.95" customHeight="1" x14ac:dyDescent="0.25">
      <c r="A22" s="175"/>
      <c r="B22" s="177"/>
      <c r="C22" s="96" t="s">
        <v>25</v>
      </c>
      <c r="D22" s="92">
        <f>+'Ene 2020'!D22+'Feb 2020'!D22+'Mar 2020'!D22+'Abr 2020'!D22</f>
        <v>380309.76735305577</v>
      </c>
      <c r="E22" s="89"/>
      <c r="F22" s="92">
        <f>+'Ene 2020'!F22+'Feb 2020'!F22+'Mar 2020'!F22+'Abr 2020'!F22</f>
        <v>375809.59169999999</v>
      </c>
      <c r="G22" s="93">
        <f>+'Ene 2020'!G22+'Feb 2020'!G22+'Mar 2020'!G22+'Abr 2020'!G22</f>
        <v>359959.33662000007</v>
      </c>
      <c r="H22" s="17"/>
      <c r="I22" s="155"/>
      <c r="J22" s="16"/>
      <c r="K22" s="24"/>
    </row>
    <row r="23" spans="1:11" ht="15.95" customHeight="1" x14ac:dyDescent="0.25">
      <c r="A23" s="175"/>
      <c r="B23" s="177"/>
      <c r="C23" s="96" t="s">
        <v>37</v>
      </c>
      <c r="D23" s="92">
        <f>+'Ene 2020'!D23+'Feb 2020'!D23+'Mar 2020'!D23+'Abr 2020'!D23</f>
        <v>10443.672147913619</v>
      </c>
      <c r="E23" s="89"/>
      <c r="F23" s="92">
        <f>+'Ene 2020'!F23+'Feb 2020'!F23+'Mar 2020'!F23+'Abr 2020'!F23</f>
        <v>11077.36695</v>
      </c>
      <c r="G23" s="93">
        <f>+'Ene 2020'!G23+'Feb 2020'!G23+'Mar 2020'!G23+'Abr 2020'!G23</f>
        <v>11656.014239999999</v>
      </c>
      <c r="H23" s="17"/>
      <c r="I23" s="155"/>
      <c r="J23" s="25"/>
      <c r="K23" s="23"/>
    </row>
    <row r="24" spans="1:11" ht="15.95" customHeight="1" x14ac:dyDescent="0.25">
      <c r="A24" s="175"/>
      <c r="B24" s="177"/>
      <c r="C24" s="96" t="s">
        <v>26</v>
      </c>
      <c r="D24" s="92">
        <f>+'Ene 2020'!D24+'Feb 2020'!D24+'Mar 2020'!D24+'Abr 2020'!D24</f>
        <v>6914.7404170327181</v>
      </c>
      <c r="E24" s="89"/>
      <c r="F24" s="92">
        <f>+'Ene 2020'!F24+'Feb 2020'!F24+'Mar 2020'!F24+'Abr 2020'!F24</f>
        <v>8325.3803099997313</v>
      </c>
      <c r="G24" s="93">
        <f>+'Ene 2020'!G24+'Feb 2020'!G24+'Mar 2020'!G24+'Abr 2020'!G24</f>
        <v>7243.7778099998131</v>
      </c>
      <c r="H24" s="17"/>
      <c r="I24" s="155"/>
      <c r="J24" s="25"/>
    </row>
    <row r="25" spans="1:11" ht="15.95" customHeight="1" x14ac:dyDescent="0.25">
      <c r="A25" s="175"/>
      <c r="B25" s="177"/>
      <c r="C25" s="96" t="s">
        <v>27</v>
      </c>
      <c r="D25" s="92">
        <f>+'Ene 2020'!D25+'Feb 2020'!D25+'Mar 2020'!D25+'Abr 2020'!D25</f>
        <v>26218.564489300756</v>
      </c>
      <c r="E25" s="89"/>
      <c r="F25" s="92">
        <f>+'Ene 2020'!F25+'Feb 2020'!F25+'Mar 2020'!F25+'Abr 2020'!F25</f>
        <v>42905.720979999998</v>
      </c>
      <c r="G25" s="93">
        <f>+'Ene 2020'!G25+'Feb 2020'!G25+'Mar 2020'!G25+'Abr 2020'!G25</f>
        <v>24089.187959999999</v>
      </c>
      <c r="H25" s="17"/>
      <c r="I25" s="155"/>
      <c r="J25" s="16"/>
    </row>
    <row r="26" spans="1:11" ht="15.95" customHeight="1" x14ac:dyDescent="0.25">
      <c r="A26" s="175"/>
      <c r="B26" s="177"/>
      <c r="C26" s="96" t="s">
        <v>38</v>
      </c>
      <c r="D26" s="92">
        <f>+'Ene 2020'!D26+'Feb 2020'!D26+'Mar 2020'!D26+'Abr 2020'!D26</f>
        <v>37011.80128207698</v>
      </c>
      <c r="E26" s="89"/>
      <c r="F26" s="92">
        <f>+'Ene 2020'!F26+'Feb 2020'!F26+'Mar 2020'!F26+'Abr 2020'!F26</f>
        <v>35194.680970000001</v>
      </c>
      <c r="G26" s="93">
        <f>+'Ene 2020'!G26+'Feb 2020'!G26+'Mar 2020'!G26+'Abr 2020'!G26</f>
        <v>38038.450069999992</v>
      </c>
      <c r="H26" s="17"/>
      <c r="I26" s="155"/>
    </row>
    <row r="27" spans="1:11" ht="15.95" customHeight="1" x14ac:dyDescent="0.25">
      <c r="A27" s="175"/>
      <c r="B27" s="177"/>
      <c r="C27" s="96" t="s">
        <v>110</v>
      </c>
      <c r="D27" s="92">
        <f>+'Ene 2020'!D27+'Feb 2020'!D27+'Mar 2020'!D27+'Abr 2020'!D27</f>
        <v>169522.49112338258</v>
      </c>
      <c r="E27" s="89"/>
      <c r="F27" s="92">
        <f>+'Ene 2020'!F27+'Feb 2020'!F27+'Mar 2020'!F27+'Abr 2020'!F27</f>
        <v>0</v>
      </c>
      <c r="G27" s="93">
        <f>+'Ene 2020'!G27+'Feb 2020'!G27+'Mar 2020'!G27+'Abr 2020'!G27</f>
        <v>148227.73215000008</v>
      </c>
      <c r="H27" s="17"/>
      <c r="I27" s="155"/>
    </row>
    <row r="28" spans="1:11" ht="15.95" customHeight="1" x14ac:dyDescent="0.25">
      <c r="A28" s="175"/>
      <c r="B28" s="177"/>
      <c r="C28" s="96" t="s">
        <v>102</v>
      </c>
      <c r="D28" s="92">
        <f>+'Ene 2020'!D28+'Feb 2020'!D28+'Mar 2020'!D28+'Abr 2020'!D28</f>
        <v>14523.812880105957</v>
      </c>
      <c r="E28" s="89"/>
      <c r="F28" s="92">
        <f>+'Ene 2020'!F28+'Feb 2020'!F28+'Mar 2020'!F28+'Abr 2020'!F28</f>
        <v>14841.112500001494</v>
      </c>
      <c r="G28" s="93">
        <f>+'Ene 2020'!G28+'Feb 2020'!G28+'Mar 2020'!G28+'Abr 2020'!G28</f>
        <v>19181.542020000907</v>
      </c>
      <c r="H28" s="17"/>
      <c r="I28" s="155"/>
    </row>
    <row r="29" spans="1:11" ht="15.95" customHeight="1" x14ac:dyDescent="0.25">
      <c r="A29" s="175"/>
      <c r="B29" s="177"/>
      <c r="C29" s="96" t="s">
        <v>103</v>
      </c>
      <c r="D29" s="92">
        <f>+'Ene 2020'!D29+'Feb 2020'!D29+'Mar 2020'!D29+'Abr 2020'!D29</f>
        <v>18024.905945362374</v>
      </c>
      <c r="E29" s="89"/>
      <c r="F29" s="92">
        <f>+'Ene 2020'!F29+'Feb 2020'!F29+'Mar 2020'!F29+'Abr 2020'!F29</f>
        <v>18520.89563000232</v>
      </c>
      <c r="G29" s="93">
        <f>+'Ene 2020'!G29+'Feb 2020'!G29+'Mar 2020'!G29+'Abr 2020'!G29</f>
        <v>15053.361410001471</v>
      </c>
      <c r="H29" s="17"/>
      <c r="I29" s="155"/>
    </row>
    <row r="30" spans="1:11" ht="15.95" customHeight="1" x14ac:dyDescent="0.25">
      <c r="A30" s="175"/>
      <c r="B30" s="177"/>
      <c r="C30" s="96" t="s">
        <v>28</v>
      </c>
      <c r="D30" s="92">
        <f>+'Ene 2020'!D30+'Feb 2020'!D30+'Mar 2020'!D30+'Abr 2020'!D30</f>
        <v>1309.0890742371064</v>
      </c>
      <c r="E30" s="89"/>
      <c r="F30" s="92">
        <f>+'Ene 2020'!F30+'Feb 2020'!F30+'Mar 2020'!F30+'Abr 2020'!F30</f>
        <v>4073.6111999999998</v>
      </c>
      <c r="G30" s="93">
        <f>+'Ene 2020'!G30+'Feb 2020'!G30+'Mar 2020'!G30+'Abr 2020'!G30</f>
        <v>6934.1087999999991</v>
      </c>
      <c r="H30" s="21"/>
      <c r="I30" s="155"/>
      <c r="J30" s="16"/>
    </row>
    <row r="31" spans="1:11" s="11" customFormat="1" ht="18" customHeight="1" x14ac:dyDescent="0.25">
      <c r="A31" s="175"/>
      <c r="B31" s="178"/>
      <c r="C31" s="68" t="s">
        <v>88</v>
      </c>
      <c r="D31" s="69">
        <f>+D10+SUM(D17:D30)</f>
        <v>4341006.5115676345</v>
      </c>
      <c r="E31"/>
      <c r="F31" s="69">
        <f>+F10+SUM(F17:F30)</f>
        <v>4813023.0709140319</v>
      </c>
      <c r="G31" s="69">
        <f>+G10+SUM(G17:G30)</f>
        <v>4303346.1516360156</v>
      </c>
      <c r="H31" s="21"/>
      <c r="I31" s="156"/>
      <c r="J31" s="26"/>
      <c r="K31" s="27"/>
    </row>
    <row r="32" spans="1:11" s="7" customFormat="1" ht="6.6" customHeight="1" x14ac:dyDescent="0.25">
      <c r="A32" s="175"/>
      <c r="B32" s="33"/>
      <c r="C32" s="53"/>
      <c r="D32" s="28"/>
      <c r="E32" s="28"/>
      <c r="F32" s="28"/>
      <c r="G32" s="28"/>
      <c r="H32" s="21"/>
      <c r="I32" s="54"/>
      <c r="J32" s="16"/>
    </row>
    <row r="33" spans="1:10" ht="18.75" customHeight="1" x14ac:dyDescent="0.2">
      <c r="A33" s="175"/>
      <c r="B33" s="157" t="s">
        <v>45</v>
      </c>
      <c r="C33" s="57" t="s">
        <v>67</v>
      </c>
      <c r="D33" s="58">
        <f>+'Ene 2020'!D33+'Feb 2020'!D33+'Mar 2020'!D33+'Abr 2020'!D33</f>
        <v>567468.61443623505</v>
      </c>
      <c r="E33" s="21"/>
      <c r="F33" s="58">
        <f>+'Ene 2020'!F33+'Feb 2020'!F33+'Mar 2020'!F33+'Abr 2020'!F33</f>
        <v>598285.48994999775</v>
      </c>
      <c r="G33" s="90">
        <f>+'Ene 2020'!G33+'Feb 2020'!G33+'Mar 2020'!G33+'Abr 2020'!G33</f>
        <v>468303.81592999771</v>
      </c>
      <c r="H33" s="21"/>
      <c r="I33" s="154">
        <f>+G35/G40</f>
        <v>0.10854337875548234</v>
      </c>
    </row>
    <row r="34" spans="1:10" ht="18.75" customHeight="1" x14ac:dyDescent="0.25">
      <c r="A34" s="175"/>
      <c r="B34" s="158"/>
      <c r="C34" s="59" t="s">
        <v>68</v>
      </c>
      <c r="D34" s="56">
        <f>+'Ene 2020'!D34+'Feb 2020'!D34+'Mar 2020'!D34+'Abr 2020'!D34</f>
        <v>68654.729280678454</v>
      </c>
      <c r="E34" s="21"/>
      <c r="F34" s="56">
        <f>+'Ene 2020'!F34+'Feb 2020'!F34+'Mar 2020'!F34+'Abr 2020'!F34</f>
        <v>82019.16624999998</v>
      </c>
      <c r="G34" s="93">
        <f>+'Ene 2020'!G34+'Feb 2020'!G34+'Mar 2020'!G34+'Abr 2020'!G34</f>
        <v>55669.779779999975</v>
      </c>
      <c r="H34" s="21"/>
      <c r="I34" s="155"/>
    </row>
    <row r="35" spans="1:10" s="11" customFormat="1" ht="18.75" customHeight="1" x14ac:dyDescent="0.25">
      <c r="A35" s="175"/>
      <c r="B35" s="159"/>
      <c r="C35" s="138" t="s">
        <v>117</v>
      </c>
      <c r="D35" s="69">
        <f t="shared" ref="D35:F35" si="0">SUM(D33:D34)</f>
        <v>636123.34371691348</v>
      </c>
      <c r="E35" s="21"/>
      <c r="F35" s="69">
        <f t="shared" si="0"/>
        <v>680304.65619999776</v>
      </c>
      <c r="G35" s="69">
        <f>SUM(G33:G34)</f>
        <v>523973.59570999769</v>
      </c>
      <c r="H35" s="17"/>
      <c r="I35" s="156"/>
      <c r="J35" s="29"/>
    </row>
    <row r="36" spans="1:10" s="11" customFormat="1" ht="15.75" x14ac:dyDescent="0.25">
      <c r="A36" s="175"/>
      <c r="B36" s="33"/>
      <c r="C36" s="30"/>
      <c r="D36" s="122"/>
      <c r="E36" s="122"/>
      <c r="F36" s="122"/>
      <c r="G36" s="122"/>
      <c r="H36" s="17"/>
      <c r="I36" s="54"/>
      <c r="J36" s="29"/>
    </row>
    <row r="37" spans="1:10" s="11" customFormat="1" ht="15.75" customHeight="1" x14ac:dyDescent="0.25">
      <c r="A37" s="175"/>
      <c r="B37" s="167" t="s">
        <v>47</v>
      </c>
      <c r="C37" s="167"/>
      <c r="D37" s="70">
        <f>D40-D38</f>
        <v>2646333.0045761247</v>
      </c>
      <c r="E37" s="21"/>
      <c r="F37" s="70">
        <f t="shared" ref="F37:G37" si="1">F40-F38</f>
        <v>2907309.6866540103</v>
      </c>
      <c r="G37" s="70">
        <f t="shared" si="1"/>
        <v>2526663.6912860023</v>
      </c>
      <c r="H37" s="17"/>
      <c r="I37" s="71">
        <f>+G37/$G$40</f>
        <v>0.52340922572512893</v>
      </c>
      <c r="J37" s="29"/>
    </row>
    <row r="38" spans="1:10" s="11" customFormat="1" ht="15.75" customHeight="1" x14ac:dyDescent="0.2">
      <c r="A38" s="175"/>
      <c r="B38" s="167" t="s">
        <v>48</v>
      </c>
      <c r="C38" s="167"/>
      <c r="D38" s="70">
        <f>+D17+D18+D20+D35</f>
        <v>2330796.8507084236</v>
      </c>
      <c r="E38" s="21"/>
      <c r="F38" s="70">
        <f>+F17+F18+F20+F35</f>
        <v>2586018.0404600189</v>
      </c>
      <c r="G38" s="70">
        <f>+G17+G18+G20+G35</f>
        <v>2300656.0560600115</v>
      </c>
      <c r="H38" s="84"/>
      <c r="I38" s="71">
        <f>+G38/$G$40</f>
        <v>0.47659077427487101</v>
      </c>
      <c r="J38" s="29"/>
    </row>
    <row r="39" spans="1:10" s="7" customFormat="1" ht="15" x14ac:dyDescent="0.25">
      <c r="B39" s="33"/>
      <c r="C39" s="30"/>
      <c r="D39" s="34"/>
      <c r="E39" s="21"/>
      <c r="F39" s="32"/>
      <c r="G39" s="32"/>
      <c r="H39" s="17"/>
      <c r="I39" s="33"/>
      <c r="J39" s="19"/>
    </row>
    <row r="40" spans="1:10" s="7" customFormat="1" ht="24.75" customHeight="1" x14ac:dyDescent="0.25">
      <c r="A40" s="168" t="s">
        <v>49</v>
      </c>
      <c r="B40" s="169" t="s">
        <v>80</v>
      </c>
      <c r="C40" s="170"/>
      <c r="D40" s="64">
        <f t="shared" ref="D40" si="2">+D35+D31</f>
        <v>4977129.8552845484</v>
      </c>
      <c r="E40" s="55"/>
      <c r="F40" s="64">
        <f t="shared" ref="F40" si="3">+F31+F35</f>
        <v>5493327.7271140292</v>
      </c>
      <c r="G40" s="64">
        <f>+G31+G35</f>
        <v>4827319.7473460138</v>
      </c>
      <c r="H40" s="17"/>
      <c r="I40" s="83"/>
      <c r="J40" s="19"/>
    </row>
    <row r="41" spans="1:10" s="7" customFormat="1" ht="14.25" customHeight="1" x14ac:dyDescent="0.2">
      <c r="A41" s="168"/>
      <c r="B41" s="171" t="s">
        <v>78</v>
      </c>
      <c r="C41" s="172"/>
      <c r="D41" s="60"/>
      <c r="E41" s="21"/>
      <c r="F41" s="60">
        <f>+'Ene 2020'!F41+'Feb 2020'!F41+'Mar 2020'!F41+'Abr 2020'!F41</f>
        <v>292106.23063000117</v>
      </c>
      <c r="G41" s="60">
        <f>+'Ene 2020'!G41+'Feb 2020'!G41+'Mar 2020'!G41+'Abr 2020'!G41</f>
        <v>247159.95339000062</v>
      </c>
      <c r="H41" s="17"/>
      <c r="I41" s="83"/>
      <c r="J41" s="19"/>
    </row>
    <row r="42" spans="1:10" s="7" customFormat="1" ht="14.25" customHeight="1" x14ac:dyDescent="0.2">
      <c r="A42" s="168"/>
      <c r="B42" s="171" t="s">
        <v>79</v>
      </c>
      <c r="C42" s="172"/>
      <c r="D42" s="60"/>
      <c r="E42" s="21"/>
      <c r="F42" s="60">
        <f>+'Ene 2020'!F42+'Feb 2020'!F42+'Mar 2020'!F42+'Abr 2020'!F42</f>
        <v>14499.456810000001</v>
      </c>
      <c r="G42" s="60">
        <f>+'Ene 2020'!G42+'Feb 2020'!G42+'Mar 2020'!G42+'Abr 2020'!G42</f>
        <v>9026.72127</v>
      </c>
      <c r="H42" s="17"/>
      <c r="I42" s="83"/>
      <c r="J42" s="19"/>
    </row>
    <row r="43" spans="1:10" s="7" customFormat="1" ht="25.5" customHeight="1" x14ac:dyDescent="0.2">
      <c r="A43" s="168"/>
      <c r="B43" s="169" t="s">
        <v>81</v>
      </c>
      <c r="C43" s="170"/>
      <c r="D43" s="64"/>
      <c r="E43" s="84"/>
      <c r="F43" s="66">
        <f t="shared" ref="F43" si="4">+F40-F41-F42</f>
        <v>5186722.0396740278</v>
      </c>
      <c r="G43" s="66">
        <f>+G40-G41-G42</f>
        <v>4571133.0726860138</v>
      </c>
      <c r="H43" s="17"/>
      <c r="I43" s="83"/>
      <c r="J43" s="19"/>
    </row>
    <row r="44" spans="1:10" s="7" customFormat="1" ht="14.25" customHeight="1" x14ac:dyDescent="0.2">
      <c r="A44" s="168"/>
      <c r="B44" s="171" t="s">
        <v>82</v>
      </c>
      <c r="C44" s="172"/>
      <c r="D44" s="72"/>
      <c r="E44" s="84"/>
      <c r="F44" s="60">
        <f>+'Ene 2020'!F44+'Feb 2020'!F44+'Mar 2020'!F44+'Abr 2020'!F44</f>
        <v>128113.05447000018</v>
      </c>
      <c r="G44" s="60">
        <f>+'Ene 2020'!G44+'Feb 2020'!G44+'Mar 2020'!G44+'Abr 2020'!G44</f>
        <v>49119.215370000718</v>
      </c>
      <c r="H44" s="17"/>
      <c r="I44" s="83"/>
      <c r="J44" s="19"/>
    </row>
    <row r="45" spans="1:10" s="7" customFormat="1" ht="33" customHeight="1" x14ac:dyDescent="0.2">
      <c r="A45" s="168"/>
      <c r="B45" s="173" t="s">
        <v>92</v>
      </c>
      <c r="C45" s="174"/>
      <c r="D45" s="64"/>
      <c r="E45" s="84"/>
      <c r="F45" s="67">
        <f t="shared" ref="F45" si="5">+F43-F44</f>
        <v>5058608.985204028</v>
      </c>
      <c r="G45" s="67">
        <f>+G43-G44</f>
        <v>4522013.8573160134</v>
      </c>
      <c r="H45" s="17"/>
      <c r="I45" s="83"/>
      <c r="J45" s="19"/>
    </row>
    <row r="46" spans="1:10" customFormat="1" ht="15" x14ac:dyDescent="0.25"/>
    <row r="47" spans="1:10" customFormat="1" ht="27.75" customHeight="1" x14ac:dyDescent="0.25">
      <c r="A47" s="193" t="s">
        <v>77</v>
      </c>
      <c r="B47" s="194"/>
      <c r="C47" s="194"/>
      <c r="D47" s="194"/>
      <c r="E47" s="194"/>
      <c r="F47" s="194"/>
      <c r="G47" s="194"/>
      <c r="H47" s="194"/>
      <c r="I47" s="195"/>
    </row>
    <row r="48" spans="1:10" customFormat="1" ht="8.25" customHeight="1" x14ac:dyDescent="0.25"/>
    <row r="49" spans="1:10" s="8" customFormat="1" ht="30" customHeight="1" x14ac:dyDescent="0.25">
      <c r="C49" s="62"/>
      <c r="D49"/>
      <c r="E49" s="97"/>
      <c r="F49" s="98" t="str">
        <f>+F8</f>
        <v>Recaudación
 2019</v>
      </c>
      <c r="G49" s="98" t="str">
        <f>+G8</f>
        <v>Recaudación 
2020</v>
      </c>
      <c r="H49" s="97"/>
      <c r="I49" s="55"/>
      <c r="J49" s="10"/>
    </row>
    <row r="50" spans="1:10" customFormat="1" ht="8.25" customHeight="1" x14ac:dyDescent="0.25"/>
    <row r="51" spans="1:10" s="11" customFormat="1" ht="19.5" customHeight="1" x14ac:dyDescent="0.25">
      <c r="A51" s="196" t="s">
        <v>76</v>
      </c>
      <c r="B51" s="196"/>
      <c r="C51" s="196"/>
      <c r="D51"/>
      <c r="E51"/>
      <c r="F51" s="109">
        <f>+F53</f>
        <v>0</v>
      </c>
      <c r="G51" s="109">
        <f t="shared" ref="G51" si="6">+G53</f>
        <v>0</v>
      </c>
      <c r="H51"/>
      <c r="I51"/>
      <c r="J51" s="16"/>
    </row>
    <row r="52" spans="1:10" customFormat="1" ht="6" customHeight="1" x14ac:dyDescent="0.25"/>
    <row r="53" spans="1:10" customFormat="1" ht="19.5" customHeight="1" x14ac:dyDescent="0.25">
      <c r="A53" s="197" t="s">
        <v>100</v>
      </c>
      <c r="B53" s="197"/>
      <c r="C53" s="197"/>
      <c r="F53" s="99">
        <f>+F76+F80</f>
        <v>0</v>
      </c>
      <c r="G53" s="99">
        <f>+G76+G80</f>
        <v>0</v>
      </c>
    </row>
    <row r="54" spans="1:10" customFormat="1" ht="6" hidden="1" customHeight="1" outlineLevel="1" x14ac:dyDescent="0.25"/>
    <row r="55" spans="1:10" s="8" customFormat="1" ht="15.95" hidden="1" customHeight="1" outlineLevel="1" x14ac:dyDescent="0.25">
      <c r="A55" s="198" t="s">
        <v>42</v>
      </c>
      <c r="B55" s="199" t="s">
        <v>43</v>
      </c>
      <c r="C55" s="87" t="s">
        <v>1</v>
      </c>
      <c r="D55"/>
      <c r="E55" s="100"/>
      <c r="F55" s="88"/>
      <c r="G55" s="90"/>
      <c r="H55"/>
      <c r="I55"/>
      <c r="J55" s="16"/>
    </row>
    <row r="56" spans="1:10" ht="15.95" hidden="1" customHeight="1" outlineLevel="2" x14ac:dyDescent="0.25">
      <c r="A56" s="198"/>
      <c r="B56" s="200"/>
      <c r="C56" s="91" t="s">
        <v>72</v>
      </c>
      <c r="D56"/>
      <c r="E56" s="100"/>
      <c r="F56" s="92"/>
      <c r="G56" s="93"/>
      <c r="H56"/>
      <c r="I56"/>
      <c r="J56" s="16"/>
    </row>
    <row r="57" spans="1:10" ht="15.95" hidden="1" customHeight="1" outlineLevel="2" x14ac:dyDescent="0.25">
      <c r="A57" s="198"/>
      <c r="B57" s="200"/>
      <c r="C57" s="91" t="s">
        <v>35</v>
      </c>
      <c r="D57"/>
      <c r="E57" s="100"/>
      <c r="F57" s="92"/>
      <c r="G57" s="93"/>
      <c r="H57"/>
      <c r="I57"/>
      <c r="J57" s="19"/>
    </row>
    <row r="58" spans="1:10" ht="15.95" hidden="1" customHeight="1" outlineLevel="2" x14ac:dyDescent="0.25">
      <c r="A58" s="198"/>
      <c r="B58" s="200"/>
      <c r="C58" s="91" t="s">
        <v>73</v>
      </c>
      <c r="D58"/>
      <c r="E58" s="100"/>
      <c r="F58" s="92"/>
      <c r="G58" s="93"/>
      <c r="H58"/>
      <c r="I58"/>
      <c r="J58" s="19"/>
    </row>
    <row r="59" spans="1:10" ht="15.95" hidden="1" customHeight="1" outlineLevel="2" x14ac:dyDescent="0.25">
      <c r="A59" s="198"/>
      <c r="B59" s="200"/>
      <c r="C59" s="94" t="s">
        <v>34</v>
      </c>
      <c r="D59"/>
      <c r="E59" s="100"/>
      <c r="F59" s="92"/>
      <c r="G59" s="93"/>
      <c r="H59"/>
      <c r="I59"/>
      <c r="J59" s="19"/>
    </row>
    <row r="60" spans="1:10" ht="15.95" hidden="1" customHeight="1" outlineLevel="2" x14ac:dyDescent="0.25">
      <c r="A60" s="198"/>
      <c r="B60" s="200"/>
      <c r="C60" s="94" t="s">
        <v>33</v>
      </c>
      <c r="D60"/>
      <c r="E60" s="100"/>
      <c r="F60" s="92"/>
      <c r="G60" s="93"/>
      <c r="H60"/>
      <c r="I60"/>
      <c r="J60" s="19"/>
    </row>
    <row r="61" spans="1:10" ht="15.95" hidden="1" customHeight="1" outlineLevel="2" x14ac:dyDescent="0.25">
      <c r="A61" s="198"/>
      <c r="B61" s="200"/>
      <c r="C61" s="94" t="s">
        <v>32</v>
      </c>
      <c r="D61"/>
      <c r="E61" s="100"/>
      <c r="F61" s="92"/>
      <c r="G61" s="93"/>
      <c r="H61"/>
      <c r="I61"/>
      <c r="J61" s="19"/>
    </row>
    <row r="62" spans="1:10" ht="15.95" hidden="1" customHeight="1" outlineLevel="1" x14ac:dyDescent="0.25">
      <c r="A62" s="198"/>
      <c r="B62" s="200"/>
      <c r="C62" s="95" t="s">
        <v>69</v>
      </c>
      <c r="D62"/>
      <c r="E62" s="100"/>
      <c r="F62" s="92"/>
      <c r="G62" s="93"/>
      <c r="H62"/>
      <c r="I62"/>
      <c r="J62" s="20"/>
    </row>
    <row r="63" spans="1:10" ht="15.95" hidden="1" customHeight="1" outlineLevel="1" x14ac:dyDescent="0.25">
      <c r="A63" s="198"/>
      <c r="B63" s="200"/>
      <c r="C63" s="95" t="s">
        <v>70</v>
      </c>
      <c r="D63"/>
      <c r="E63" s="100"/>
      <c r="F63" s="92"/>
      <c r="G63" s="93"/>
      <c r="H63"/>
      <c r="I63"/>
      <c r="J63" s="16"/>
    </row>
    <row r="64" spans="1:10" ht="15.95" hidden="1" customHeight="1" outlineLevel="1" x14ac:dyDescent="0.25">
      <c r="A64" s="198"/>
      <c r="B64" s="200"/>
      <c r="C64" s="96" t="s">
        <v>39</v>
      </c>
      <c r="D64"/>
      <c r="E64" s="100"/>
      <c r="F64" s="92"/>
      <c r="G64" s="93"/>
      <c r="H64"/>
      <c r="I64"/>
      <c r="J64" s="16"/>
    </row>
    <row r="65" spans="1:11" s="8" customFormat="1" ht="15.95" hidden="1" customHeight="1" outlineLevel="1" x14ac:dyDescent="0.25">
      <c r="A65" s="198"/>
      <c r="B65" s="200"/>
      <c r="C65" s="96" t="s">
        <v>40</v>
      </c>
      <c r="D65"/>
      <c r="E65" s="100"/>
      <c r="F65" s="92"/>
      <c r="G65" s="93"/>
      <c r="H65"/>
      <c r="I65"/>
      <c r="J65" s="16"/>
      <c r="K65" s="22"/>
    </row>
    <row r="66" spans="1:11" ht="15.95" hidden="1" customHeight="1" outlineLevel="1" x14ac:dyDescent="0.25">
      <c r="A66" s="198"/>
      <c r="B66" s="200"/>
      <c r="C66" s="96" t="s">
        <v>24</v>
      </c>
      <c r="D66"/>
      <c r="E66" s="100"/>
      <c r="F66" s="92"/>
      <c r="G66" s="93"/>
      <c r="H66"/>
      <c r="I66"/>
      <c r="J66" s="16"/>
      <c r="K66" s="23"/>
    </row>
    <row r="67" spans="1:11" ht="15.95" hidden="1" customHeight="1" outlineLevel="1" x14ac:dyDescent="0.25">
      <c r="A67" s="198"/>
      <c r="B67" s="200"/>
      <c r="C67" s="96" t="s">
        <v>25</v>
      </c>
      <c r="D67"/>
      <c r="E67" s="100"/>
      <c r="F67" s="92"/>
      <c r="G67" s="93"/>
      <c r="H67"/>
      <c r="I67"/>
      <c r="J67" s="16"/>
      <c r="K67" s="24"/>
    </row>
    <row r="68" spans="1:11" ht="15.95" hidden="1" customHeight="1" outlineLevel="1" x14ac:dyDescent="0.25">
      <c r="A68" s="198"/>
      <c r="B68" s="200"/>
      <c r="C68" s="96" t="s">
        <v>37</v>
      </c>
      <c r="D68"/>
      <c r="E68" s="100"/>
      <c r="F68" s="92"/>
      <c r="G68" s="93"/>
      <c r="H68"/>
      <c r="I68"/>
      <c r="J68" s="25"/>
      <c r="K68" s="23"/>
    </row>
    <row r="69" spans="1:11" ht="15.95" hidden="1" customHeight="1" outlineLevel="1" x14ac:dyDescent="0.25">
      <c r="A69" s="198"/>
      <c r="B69" s="200"/>
      <c r="C69" s="96" t="s">
        <v>26</v>
      </c>
      <c r="D69"/>
      <c r="E69" s="100"/>
      <c r="F69" s="92"/>
      <c r="G69" s="93"/>
      <c r="H69"/>
      <c r="I69"/>
      <c r="J69" s="25"/>
    </row>
    <row r="70" spans="1:11" ht="15.95" hidden="1" customHeight="1" outlineLevel="1" x14ac:dyDescent="0.25">
      <c r="A70" s="198"/>
      <c r="B70" s="200"/>
      <c r="C70" s="96" t="s">
        <v>27</v>
      </c>
      <c r="D70"/>
      <c r="E70" s="100"/>
      <c r="F70" s="92"/>
      <c r="G70" s="93"/>
      <c r="H70"/>
      <c r="I70"/>
      <c r="J70" s="16"/>
    </row>
    <row r="71" spans="1:11" ht="15.95" hidden="1" customHeight="1" outlineLevel="1" x14ac:dyDescent="0.25">
      <c r="A71" s="198"/>
      <c r="B71" s="200"/>
      <c r="C71" s="96" t="s">
        <v>38</v>
      </c>
      <c r="D71"/>
      <c r="E71" s="100"/>
      <c r="F71" s="92"/>
      <c r="G71" s="93"/>
      <c r="H71"/>
      <c r="I71"/>
    </row>
    <row r="72" spans="1:11" ht="15.95" hidden="1" customHeight="1" outlineLevel="1" x14ac:dyDescent="0.25">
      <c r="A72" s="198"/>
      <c r="B72" s="200"/>
      <c r="C72" s="96" t="s">
        <v>110</v>
      </c>
      <c r="D72"/>
      <c r="E72" s="100"/>
      <c r="F72" s="92"/>
      <c r="G72" s="93"/>
      <c r="H72"/>
      <c r="I72"/>
    </row>
    <row r="73" spans="1:11" ht="15.95" hidden="1" customHeight="1" outlineLevel="1" x14ac:dyDescent="0.25">
      <c r="A73" s="198"/>
      <c r="B73" s="200"/>
      <c r="C73" s="96" t="s">
        <v>102</v>
      </c>
      <c r="D73"/>
      <c r="E73" s="100"/>
      <c r="F73" s="92"/>
      <c r="G73" s="93"/>
      <c r="H73"/>
      <c r="I73"/>
    </row>
    <row r="74" spans="1:11" ht="15.95" hidden="1" customHeight="1" outlineLevel="1" x14ac:dyDescent="0.25">
      <c r="A74" s="198"/>
      <c r="B74" s="200"/>
      <c r="C74" s="96" t="s">
        <v>103</v>
      </c>
      <c r="D74"/>
      <c r="E74" s="100"/>
      <c r="F74" s="92"/>
      <c r="G74" s="93"/>
      <c r="H74"/>
      <c r="I74"/>
    </row>
    <row r="75" spans="1:11" ht="15.95" hidden="1" customHeight="1" outlineLevel="1" x14ac:dyDescent="0.25">
      <c r="A75" s="198"/>
      <c r="B75" s="200"/>
      <c r="C75" s="96" t="s">
        <v>28</v>
      </c>
      <c r="D75"/>
      <c r="E75" s="100"/>
      <c r="F75" s="92"/>
      <c r="G75" s="93"/>
      <c r="H75"/>
      <c r="I75"/>
      <c r="J75" s="16"/>
    </row>
    <row r="76" spans="1:11" s="11" customFormat="1" ht="18" hidden="1" customHeight="1" outlineLevel="1" x14ac:dyDescent="0.25">
      <c r="A76" s="198"/>
      <c r="B76" s="201"/>
      <c r="C76" s="101" t="s">
        <v>44</v>
      </c>
      <c r="D76"/>
      <c r="E76" s="83"/>
      <c r="F76" s="102">
        <f>+F55+F62+F63+SUM(F64:F75)</f>
        <v>0</v>
      </c>
      <c r="G76" s="102"/>
      <c r="H76"/>
      <c r="I76"/>
      <c r="J76" s="26"/>
      <c r="K76" s="27"/>
    </row>
    <row r="77" spans="1:11" s="7" customFormat="1" ht="10.5" hidden="1" customHeight="1" outlineLevel="1" x14ac:dyDescent="0.25">
      <c r="A77" s="198"/>
      <c r="B77" s="33"/>
      <c r="C77" s="53"/>
      <c r="D77"/>
      <c r="E77" s="28"/>
      <c r="F77" s="28"/>
      <c r="G77" s="28"/>
      <c r="H77"/>
      <c r="I77"/>
      <c r="J77" s="16"/>
    </row>
    <row r="78" spans="1:11" ht="18.75" hidden="1" customHeight="1" outlineLevel="1" x14ac:dyDescent="0.25">
      <c r="A78" s="198"/>
      <c r="B78" s="202" t="s">
        <v>45</v>
      </c>
      <c r="C78" s="103" t="s">
        <v>67</v>
      </c>
      <c r="D78"/>
      <c r="E78" s="104"/>
      <c r="F78" s="105"/>
      <c r="G78" s="106"/>
      <c r="H78"/>
      <c r="I78"/>
    </row>
    <row r="79" spans="1:11" ht="18.75" hidden="1" customHeight="1" outlineLevel="1" x14ac:dyDescent="0.25">
      <c r="A79" s="198"/>
      <c r="B79" s="203"/>
      <c r="C79" s="107" t="s">
        <v>68</v>
      </c>
      <c r="D79"/>
      <c r="E79" s="104"/>
      <c r="F79" s="92"/>
      <c r="G79" s="93"/>
      <c r="H79"/>
      <c r="I79"/>
    </row>
    <row r="80" spans="1:11" s="11" customFormat="1" ht="18.75" hidden="1" customHeight="1" outlineLevel="1" x14ac:dyDescent="0.25">
      <c r="A80" s="198"/>
      <c r="B80" s="204"/>
      <c r="C80" s="108" t="s">
        <v>46</v>
      </c>
      <c r="D80"/>
      <c r="E80" s="21"/>
      <c r="F80" s="102">
        <f>SUM(F78:F79)</f>
        <v>0</v>
      </c>
      <c r="G80" s="102"/>
      <c r="H80"/>
      <c r="I80"/>
      <c r="J80" s="29"/>
    </row>
    <row r="81" spans="1:11" customFormat="1" ht="18.75" customHeight="1" collapsed="1" x14ac:dyDescent="0.25"/>
    <row r="82" spans="1:11" ht="33" customHeight="1" x14ac:dyDescent="0.2">
      <c r="A82" s="183" t="s">
        <v>84</v>
      </c>
      <c r="B82" s="184"/>
      <c r="C82" s="184"/>
      <c r="D82" s="184"/>
      <c r="E82" s="184"/>
      <c r="F82" s="184"/>
      <c r="G82" s="184"/>
      <c r="H82" s="184"/>
      <c r="I82" s="185"/>
    </row>
    <row r="83" spans="1:11" ht="8.25" customHeight="1" x14ac:dyDescent="0.25">
      <c r="C83" s="5"/>
      <c r="D83"/>
      <c r="F83" s="3"/>
      <c r="G83" s="6"/>
      <c r="H83" s="7"/>
    </row>
    <row r="84" spans="1:11" s="8" customFormat="1" ht="39" customHeight="1" x14ac:dyDescent="0.25">
      <c r="C84" s="62"/>
      <c r="D84" s="110" t="str">
        <f>+D8</f>
        <v>Meta 
2020</v>
      </c>
      <c r="E84"/>
      <c r="F84" s="110" t="str">
        <f>+F8</f>
        <v>Recaudación
 2019</v>
      </c>
      <c r="G84" s="110" t="str">
        <f>+G8</f>
        <v>Recaudación 
2020</v>
      </c>
      <c r="H84"/>
      <c r="I84" s="110" t="s">
        <v>62</v>
      </c>
      <c r="J84" s="10"/>
    </row>
    <row r="85" spans="1:11" customFormat="1" ht="6" customHeight="1" x14ac:dyDescent="0.25"/>
    <row r="86" spans="1:11" s="8" customFormat="1" ht="15.95" customHeight="1" x14ac:dyDescent="0.2">
      <c r="A86" s="186" t="s">
        <v>42</v>
      </c>
      <c r="B86" s="187" t="s">
        <v>43</v>
      </c>
      <c r="C86" s="87" t="s">
        <v>1</v>
      </c>
      <c r="D86" s="88">
        <f t="shared" ref="D86:D102" si="7">+D10</f>
        <v>1911169.1282034458</v>
      </c>
      <c r="E86" s="100"/>
      <c r="F86" s="88">
        <f t="shared" ref="F86:F102" si="8">+F10+F55</f>
        <v>2266207.5440400047</v>
      </c>
      <c r="G86" s="90">
        <f t="shared" ref="G86:G102" si="9">+G10</f>
        <v>1834301.8551000012</v>
      </c>
      <c r="H86" s="17"/>
      <c r="I86" s="179">
        <f>+G107/G116</f>
        <v>0.89145662124451763</v>
      </c>
      <c r="J86" s="16"/>
    </row>
    <row r="87" spans="1:11" ht="15.95" hidden="1" customHeight="1" outlineLevel="1" x14ac:dyDescent="0.25">
      <c r="A87" s="186"/>
      <c r="B87" s="188"/>
      <c r="C87" s="91" t="s">
        <v>72</v>
      </c>
      <c r="D87" s="92">
        <f t="shared" si="7"/>
        <v>976492.2810538722</v>
      </c>
      <c r="E87" s="100"/>
      <c r="F87" s="92">
        <f t="shared" si="8"/>
        <v>1020178.8270700043</v>
      </c>
      <c r="G87" s="93">
        <f t="shared" si="9"/>
        <v>973366.83648000157</v>
      </c>
      <c r="H87" s="18"/>
      <c r="I87" s="180"/>
      <c r="J87" s="16"/>
    </row>
    <row r="88" spans="1:11" ht="15.95" hidden="1" customHeight="1" outlineLevel="1" x14ac:dyDescent="0.25">
      <c r="A88" s="186"/>
      <c r="B88" s="188"/>
      <c r="C88" s="91" t="s">
        <v>35</v>
      </c>
      <c r="D88" s="92">
        <f t="shared" si="7"/>
        <v>12484.715290757691</v>
      </c>
      <c r="E88" s="100"/>
      <c r="F88" s="92">
        <f t="shared" si="8"/>
        <v>16289.167010000008</v>
      </c>
      <c r="G88" s="93">
        <f t="shared" si="9"/>
        <v>14120.236960000026</v>
      </c>
      <c r="H88" s="18"/>
      <c r="I88" s="180"/>
      <c r="J88" s="19"/>
    </row>
    <row r="89" spans="1:11" ht="15.95" hidden="1" customHeight="1" outlineLevel="1" x14ac:dyDescent="0.25">
      <c r="A89" s="186"/>
      <c r="B89" s="188"/>
      <c r="C89" s="91" t="s">
        <v>73</v>
      </c>
      <c r="D89" s="92">
        <f t="shared" si="7"/>
        <v>922192.1318588159</v>
      </c>
      <c r="E89" s="100"/>
      <c r="F89" s="92">
        <f t="shared" si="8"/>
        <v>1229739.5499600007</v>
      </c>
      <c r="G89" s="93">
        <f t="shared" si="9"/>
        <v>846814.78165999975</v>
      </c>
      <c r="H89" s="18"/>
      <c r="I89" s="180"/>
      <c r="J89" s="19"/>
    </row>
    <row r="90" spans="1:11" ht="15.95" hidden="1" customHeight="1" outlineLevel="1" x14ac:dyDescent="0.25">
      <c r="A90" s="186"/>
      <c r="B90" s="188"/>
      <c r="C90" s="94" t="s">
        <v>34</v>
      </c>
      <c r="D90" s="92">
        <f t="shared" si="7"/>
        <v>118414.8665798998</v>
      </c>
      <c r="E90" s="100"/>
      <c r="F90" s="92">
        <f t="shared" si="8"/>
        <v>140409.75060000017</v>
      </c>
      <c r="G90" s="93">
        <f t="shared" si="9"/>
        <v>104607.55816999995</v>
      </c>
      <c r="H90" s="18"/>
      <c r="I90" s="180"/>
      <c r="J90" s="19"/>
    </row>
    <row r="91" spans="1:11" ht="15.95" hidden="1" customHeight="1" outlineLevel="1" x14ac:dyDescent="0.25">
      <c r="A91" s="186"/>
      <c r="B91" s="188"/>
      <c r="C91" s="94" t="s">
        <v>33</v>
      </c>
      <c r="D91" s="92">
        <f t="shared" si="7"/>
        <v>796565.90210624796</v>
      </c>
      <c r="E91" s="100"/>
      <c r="F91" s="92">
        <f t="shared" si="8"/>
        <v>1084121.0958400005</v>
      </c>
      <c r="G91" s="93">
        <f t="shared" si="9"/>
        <v>736853.45696999971</v>
      </c>
      <c r="H91" s="18"/>
      <c r="I91" s="180"/>
      <c r="J91" s="19"/>
    </row>
    <row r="92" spans="1:11" ht="15.95" hidden="1" customHeight="1" outlineLevel="1" x14ac:dyDescent="0.25">
      <c r="A92" s="186"/>
      <c r="B92" s="188"/>
      <c r="C92" s="94" t="s">
        <v>32</v>
      </c>
      <c r="D92" s="92">
        <f t="shared" si="7"/>
        <v>7211.3631726681597</v>
      </c>
      <c r="E92" s="100"/>
      <c r="F92" s="92">
        <f t="shared" si="8"/>
        <v>5208.7035200000009</v>
      </c>
      <c r="G92" s="93">
        <f t="shared" si="9"/>
        <v>5353.766520000001</v>
      </c>
      <c r="H92" s="18"/>
      <c r="I92" s="180"/>
      <c r="J92" s="19"/>
    </row>
    <row r="93" spans="1:11" ht="15.95" customHeight="1" collapsed="1" x14ac:dyDescent="0.25">
      <c r="A93" s="186"/>
      <c r="B93" s="188"/>
      <c r="C93" s="95" t="s">
        <v>69</v>
      </c>
      <c r="D93" s="92">
        <f t="shared" si="7"/>
        <v>1452377.9585216697</v>
      </c>
      <c r="E93" s="100"/>
      <c r="F93" s="92">
        <f t="shared" si="8"/>
        <v>1673987.6507900211</v>
      </c>
      <c r="G93" s="93">
        <f t="shared" si="9"/>
        <v>1549293.970800014</v>
      </c>
      <c r="H93" s="17"/>
      <c r="I93" s="180"/>
      <c r="J93" s="20"/>
    </row>
    <row r="94" spans="1:11" ht="15.95" customHeight="1" x14ac:dyDescent="0.25">
      <c r="A94" s="186"/>
      <c r="B94" s="188"/>
      <c r="C94" s="95" t="s">
        <v>70</v>
      </c>
      <c r="D94" s="92">
        <f t="shared" si="7"/>
        <v>229892.66537254472</v>
      </c>
      <c r="E94" s="100"/>
      <c r="F94" s="92">
        <f t="shared" si="8"/>
        <v>219473.61907000002</v>
      </c>
      <c r="G94" s="93">
        <f t="shared" si="9"/>
        <v>214683.40988000002</v>
      </c>
      <c r="H94" s="17"/>
      <c r="I94" s="180"/>
      <c r="J94" s="16"/>
    </row>
    <row r="95" spans="1:11" ht="15.95" customHeight="1" x14ac:dyDescent="0.25">
      <c r="A95" s="186"/>
      <c r="B95" s="188"/>
      <c r="C95" s="96" t="s">
        <v>39</v>
      </c>
      <c r="D95" s="92">
        <f t="shared" si="7"/>
        <v>4600.9745406765942</v>
      </c>
      <c r="E95" s="100"/>
      <c r="F95" s="92">
        <f t="shared" si="8"/>
        <v>45292.174863999586</v>
      </c>
      <c r="G95" s="93">
        <f t="shared" si="9"/>
        <v>2672.9855459999976</v>
      </c>
      <c r="H95" s="17"/>
      <c r="I95" s="180"/>
      <c r="J95" s="16"/>
    </row>
    <row r="96" spans="1:11" s="8" customFormat="1" ht="15.95" customHeight="1" x14ac:dyDescent="0.25">
      <c r="A96" s="186"/>
      <c r="B96" s="188"/>
      <c r="C96" s="96" t="s">
        <v>40</v>
      </c>
      <c r="D96" s="92">
        <f t="shared" si="7"/>
        <v>12402.883097295884</v>
      </c>
      <c r="E96" s="100"/>
      <c r="F96" s="92">
        <f t="shared" si="8"/>
        <v>12252.1144</v>
      </c>
      <c r="G96" s="93">
        <f t="shared" si="9"/>
        <v>12705.079669999999</v>
      </c>
      <c r="H96" s="21"/>
      <c r="I96" s="180"/>
      <c r="J96" s="16"/>
      <c r="K96" s="22"/>
    </row>
    <row r="97" spans="1:11" ht="15.95" customHeight="1" x14ac:dyDescent="0.25">
      <c r="A97" s="186"/>
      <c r="B97" s="188"/>
      <c r="C97" s="96" t="s">
        <v>24</v>
      </c>
      <c r="D97" s="92">
        <f t="shared" si="7"/>
        <v>66284.057119534191</v>
      </c>
      <c r="E97" s="100"/>
      <c r="F97" s="92">
        <f t="shared" si="8"/>
        <v>85061.607510001879</v>
      </c>
      <c r="G97" s="93">
        <f t="shared" si="9"/>
        <v>59305.339559999105</v>
      </c>
      <c r="H97" s="17"/>
      <c r="I97" s="180"/>
      <c r="J97" s="16"/>
      <c r="K97" s="23"/>
    </row>
    <row r="98" spans="1:11" ht="15.95" customHeight="1" x14ac:dyDescent="0.25">
      <c r="A98" s="186"/>
      <c r="B98" s="188"/>
      <c r="C98" s="96" t="s">
        <v>25</v>
      </c>
      <c r="D98" s="92">
        <f t="shared" si="7"/>
        <v>380309.76735305577</v>
      </c>
      <c r="E98" s="100"/>
      <c r="F98" s="92">
        <f t="shared" si="8"/>
        <v>375809.59169999999</v>
      </c>
      <c r="G98" s="93">
        <f t="shared" si="9"/>
        <v>359959.33662000007</v>
      </c>
      <c r="H98" s="17"/>
      <c r="I98" s="180"/>
      <c r="J98" s="16"/>
      <c r="K98" s="24"/>
    </row>
    <row r="99" spans="1:11" ht="15.95" customHeight="1" x14ac:dyDescent="0.25">
      <c r="A99" s="186"/>
      <c r="B99" s="188"/>
      <c r="C99" s="96" t="s">
        <v>37</v>
      </c>
      <c r="D99" s="92">
        <f t="shared" si="7"/>
        <v>10443.672147913619</v>
      </c>
      <c r="E99" s="100"/>
      <c r="F99" s="92">
        <f t="shared" si="8"/>
        <v>11077.36695</v>
      </c>
      <c r="G99" s="93">
        <f t="shared" si="9"/>
        <v>11656.014239999999</v>
      </c>
      <c r="H99" s="17"/>
      <c r="I99" s="180"/>
      <c r="J99" s="25"/>
      <c r="K99" s="23"/>
    </row>
    <row r="100" spans="1:11" ht="15.95" customHeight="1" x14ac:dyDescent="0.25">
      <c r="A100" s="186"/>
      <c r="B100" s="188"/>
      <c r="C100" s="96" t="s">
        <v>26</v>
      </c>
      <c r="D100" s="92">
        <f t="shared" si="7"/>
        <v>6914.7404170327181</v>
      </c>
      <c r="E100" s="100"/>
      <c r="F100" s="92">
        <f t="shared" si="8"/>
        <v>8325.3803099997313</v>
      </c>
      <c r="G100" s="93">
        <f t="shared" si="9"/>
        <v>7243.7778099998131</v>
      </c>
      <c r="H100" s="17"/>
      <c r="I100" s="180"/>
      <c r="J100" s="25"/>
    </row>
    <row r="101" spans="1:11" ht="15.95" customHeight="1" x14ac:dyDescent="0.25">
      <c r="A101" s="186"/>
      <c r="B101" s="188"/>
      <c r="C101" s="96" t="s">
        <v>27</v>
      </c>
      <c r="D101" s="92">
        <f t="shared" si="7"/>
        <v>26218.564489300756</v>
      </c>
      <c r="E101" s="100"/>
      <c r="F101" s="92">
        <f t="shared" si="8"/>
        <v>42905.720979999998</v>
      </c>
      <c r="G101" s="93">
        <f t="shared" si="9"/>
        <v>24089.187959999999</v>
      </c>
      <c r="H101" s="17"/>
      <c r="I101" s="180"/>
      <c r="J101" s="16"/>
    </row>
    <row r="102" spans="1:11" ht="15.95" customHeight="1" x14ac:dyDescent="0.25">
      <c r="A102" s="186"/>
      <c r="B102" s="188"/>
      <c r="C102" s="96" t="s">
        <v>38</v>
      </c>
      <c r="D102" s="92">
        <f t="shared" si="7"/>
        <v>37011.80128207698</v>
      </c>
      <c r="E102" s="100"/>
      <c r="F102" s="92">
        <f t="shared" si="8"/>
        <v>35194.680970000001</v>
      </c>
      <c r="G102" s="93">
        <f t="shared" si="9"/>
        <v>38038.450069999992</v>
      </c>
      <c r="H102" s="17"/>
      <c r="I102" s="180"/>
    </row>
    <row r="103" spans="1:11" ht="15.95" customHeight="1" x14ac:dyDescent="0.25">
      <c r="A103" s="186"/>
      <c r="B103" s="188"/>
      <c r="C103" s="96" t="s">
        <v>110</v>
      </c>
      <c r="D103" s="92">
        <f t="shared" ref="D103:D104" si="10">+D27</f>
        <v>169522.49112338258</v>
      </c>
      <c r="E103" s="100"/>
      <c r="F103" s="92">
        <f t="shared" ref="F103:F104" si="11">+F27+F72</f>
        <v>0</v>
      </c>
      <c r="G103" s="93">
        <f t="shared" ref="G103:G104" si="12">+G27</f>
        <v>148227.73215000008</v>
      </c>
      <c r="H103" s="17"/>
      <c r="I103" s="180"/>
    </row>
    <row r="104" spans="1:11" ht="15.95" customHeight="1" x14ac:dyDescent="0.25">
      <c r="A104" s="186"/>
      <c r="B104" s="188"/>
      <c r="C104" s="96" t="s">
        <v>102</v>
      </c>
      <c r="D104" s="92">
        <f t="shared" si="10"/>
        <v>14523.812880105957</v>
      </c>
      <c r="E104" s="100"/>
      <c r="F104" s="92">
        <f t="shared" si="11"/>
        <v>14841.112500001494</v>
      </c>
      <c r="G104" s="93">
        <f t="shared" si="12"/>
        <v>19181.542020000907</v>
      </c>
      <c r="H104" s="17"/>
      <c r="I104" s="180"/>
    </row>
    <row r="105" spans="1:11" ht="15.95" customHeight="1" x14ac:dyDescent="0.25">
      <c r="A105" s="186"/>
      <c r="B105" s="188"/>
      <c r="C105" s="96" t="s">
        <v>103</v>
      </c>
      <c r="D105" s="92">
        <f>+D29</f>
        <v>18024.905945362374</v>
      </c>
      <c r="E105" s="100"/>
      <c r="F105" s="92">
        <f>+F29+F74</f>
        <v>18520.89563000232</v>
      </c>
      <c r="G105" s="93">
        <f>+G29</f>
        <v>15053.361410001471</v>
      </c>
      <c r="H105" s="17"/>
      <c r="I105" s="180"/>
    </row>
    <row r="106" spans="1:11" ht="15.95" customHeight="1" x14ac:dyDescent="0.25">
      <c r="A106" s="186"/>
      <c r="B106" s="188"/>
      <c r="C106" s="96" t="s">
        <v>28</v>
      </c>
      <c r="D106" s="92">
        <f>+D30</f>
        <v>1309.0890742371064</v>
      </c>
      <c r="E106" s="100"/>
      <c r="F106" s="92">
        <f>+F30+F75</f>
        <v>4073.6111999999998</v>
      </c>
      <c r="G106" s="93">
        <f>+G30</f>
        <v>6934.1087999999991</v>
      </c>
      <c r="H106" s="21"/>
      <c r="I106" s="180"/>
      <c r="J106" s="16"/>
    </row>
    <row r="107" spans="1:11" s="11" customFormat="1" ht="18" customHeight="1" x14ac:dyDescent="0.2">
      <c r="A107" s="186"/>
      <c r="B107" s="189"/>
      <c r="C107" s="111" t="s">
        <v>88</v>
      </c>
      <c r="D107" s="112">
        <f>+D86+D93+D94+SUM(D95:D106)</f>
        <v>4341006.5115676355</v>
      </c>
      <c r="E107" s="83"/>
      <c r="F107" s="112">
        <f>+F86+F93+F94+SUM(F95:F106)</f>
        <v>4813023.0709140301</v>
      </c>
      <c r="G107" s="112">
        <f>+G86+G93+G94+SUM(G95:G106)</f>
        <v>4303346.1516360175</v>
      </c>
      <c r="H107" s="21"/>
      <c r="I107" s="181"/>
      <c r="J107" s="26"/>
      <c r="K107" s="27"/>
    </row>
    <row r="108" spans="1:11" s="7" customFormat="1" ht="10.5" customHeight="1" x14ac:dyDescent="0.25">
      <c r="A108" s="186"/>
      <c r="B108" s="33"/>
      <c r="C108" s="53"/>
      <c r="D108" s="28"/>
      <c r="E108" s="28"/>
      <c r="F108" s="28"/>
      <c r="G108" s="28"/>
      <c r="H108" s="21"/>
      <c r="I108" s="54"/>
      <c r="J108" s="16"/>
    </row>
    <row r="109" spans="1:11" ht="18.75" customHeight="1" x14ac:dyDescent="0.25">
      <c r="A109" s="186"/>
      <c r="B109" s="190" t="s">
        <v>45</v>
      </c>
      <c r="C109" s="103" t="s">
        <v>67</v>
      </c>
      <c r="D109" s="105">
        <f>+D33</f>
        <v>567468.61443623505</v>
      </c>
      <c r="E109" s="104"/>
      <c r="F109" s="105">
        <f>+F33+F78</f>
        <v>598285.48994999775</v>
      </c>
      <c r="G109" s="106">
        <f>+G33</f>
        <v>468303.81592999771</v>
      </c>
      <c r="H109" s="21"/>
      <c r="I109" s="179">
        <f>+G111/G116</f>
        <v>0.1085433787554823</v>
      </c>
    </row>
    <row r="110" spans="1:11" ht="18.75" customHeight="1" x14ac:dyDescent="0.25">
      <c r="A110" s="186"/>
      <c r="B110" s="191"/>
      <c r="C110" s="107" t="s">
        <v>68</v>
      </c>
      <c r="D110" s="92">
        <f>+D34</f>
        <v>68654.729280678454</v>
      </c>
      <c r="E110" s="104"/>
      <c r="F110" s="92">
        <f>+F34+F79</f>
        <v>82019.16624999998</v>
      </c>
      <c r="G110" s="93">
        <f>+G34</f>
        <v>55669.779779999975</v>
      </c>
      <c r="H110" s="21"/>
      <c r="I110" s="180"/>
    </row>
    <row r="111" spans="1:11" s="11" customFormat="1" ht="18.75" customHeight="1" x14ac:dyDescent="0.25">
      <c r="A111" s="186"/>
      <c r="B111" s="192"/>
      <c r="C111" s="139" t="s">
        <v>117</v>
      </c>
      <c r="D111" s="112">
        <f>SUM(D109:D110)</f>
        <v>636123.34371691348</v>
      </c>
      <c r="E111" s="21"/>
      <c r="F111" s="112">
        <f>SUM(F109:F110)</f>
        <v>680304.65619999776</v>
      </c>
      <c r="G111" s="112">
        <f>SUM(G109:G110)</f>
        <v>523973.59570999769</v>
      </c>
      <c r="H111" s="17"/>
      <c r="I111" s="181"/>
      <c r="J111" s="29"/>
    </row>
    <row r="112" spans="1:11" s="11" customFormat="1" ht="15.75" x14ac:dyDescent="0.25">
      <c r="A112" s="186"/>
      <c r="B112" s="33"/>
      <c r="C112" s="30"/>
      <c r="D112" s="34"/>
      <c r="E112" s="21"/>
      <c r="F112" s="31"/>
      <c r="G112" s="34"/>
      <c r="H112" s="17"/>
      <c r="I112" s="54"/>
      <c r="J112" s="29"/>
    </row>
    <row r="113" spans="1:10" s="11" customFormat="1" ht="15.75" customHeight="1" x14ac:dyDescent="0.25">
      <c r="A113" s="186"/>
      <c r="B113" s="182" t="s">
        <v>47</v>
      </c>
      <c r="C113" s="182"/>
      <c r="D113" s="113">
        <f>D116-D114</f>
        <v>2646333.0045761256</v>
      </c>
      <c r="E113" s="21"/>
      <c r="F113" s="113">
        <f t="shared" ref="F113:G113" si="13">F116-F114</f>
        <v>2907309.6866540085</v>
      </c>
      <c r="G113" s="113">
        <f t="shared" si="13"/>
        <v>2526663.6912860041</v>
      </c>
      <c r="H113" s="17"/>
      <c r="I113" s="114">
        <f>+G113/$G$40</f>
        <v>0.52340922572512938</v>
      </c>
      <c r="J113" s="29"/>
    </row>
    <row r="114" spans="1:10" s="11" customFormat="1" ht="15.75" customHeight="1" x14ac:dyDescent="0.2">
      <c r="A114" s="186"/>
      <c r="B114" s="182" t="s">
        <v>48</v>
      </c>
      <c r="C114" s="182"/>
      <c r="D114" s="113">
        <f>+D93+D94+D96+D111</f>
        <v>2330796.8507084236</v>
      </c>
      <c r="E114" s="21"/>
      <c r="F114" s="113">
        <f>+F93+F94+F96+F111</f>
        <v>2586018.0404600189</v>
      </c>
      <c r="G114" s="113">
        <f>+G93+G94+G96+G111</f>
        <v>2300656.0560600115</v>
      </c>
      <c r="H114" s="84"/>
      <c r="I114" s="114">
        <f>+G114/$G$40</f>
        <v>0.47659077427487101</v>
      </c>
      <c r="J114" s="29"/>
    </row>
    <row r="115" spans="1:10" s="7" customFormat="1" ht="15" x14ac:dyDescent="0.25">
      <c r="B115" s="33"/>
      <c r="C115" s="30"/>
      <c r="D115" s="34"/>
      <c r="E115" s="21"/>
      <c r="F115" s="32"/>
      <c r="G115" s="32"/>
      <c r="H115" s="17"/>
      <c r="I115" s="33"/>
      <c r="J115" s="19"/>
    </row>
    <row r="116" spans="1:10" s="7" customFormat="1" ht="26.25" customHeight="1" x14ac:dyDescent="0.25">
      <c r="A116" s="210" t="s">
        <v>49</v>
      </c>
      <c r="B116" s="211" t="s">
        <v>80</v>
      </c>
      <c r="C116" s="212"/>
      <c r="D116" s="115">
        <f>+D107+D111</f>
        <v>4977129.8552845493</v>
      </c>
      <c r="E116" s="55"/>
      <c r="F116" s="115">
        <f>+F107+F111</f>
        <v>5493327.7271140274</v>
      </c>
      <c r="G116" s="115">
        <f>+G107+G111</f>
        <v>4827319.7473460156</v>
      </c>
      <c r="H116" s="17"/>
      <c r="I116" s="83"/>
      <c r="J116" s="19"/>
    </row>
    <row r="117" spans="1:10" s="7" customFormat="1" ht="14.25" customHeight="1" x14ac:dyDescent="0.2">
      <c r="A117" s="210"/>
      <c r="B117" s="213" t="s">
        <v>78</v>
      </c>
      <c r="C117" s="214"/>
      <c r="D117" s="116"/>
      <c r="E117" s="104"/>
      <c r="F117" s="116">
        <f>+F41</f>
        <v>292106.23063000117</v>
      </c>
      <c r="G117" s="116">
        <f>+G41</f>
        <v>247159.95339000062</v>
      </c>
      <c r="H117" s="17"/>
      <c r="I117" s="83"/>
      <c r="J117" s="19"/>
    </row>
    <row r="118" spans="1:10" s="7" customFormat="1" ht="14.25" customHeight="1" x14ac:dyDescent="0.2">
      <c r="A118" s="210"/>
      <c r="B118" s="213" t="s">
        <v>79</v>
      </c>
      <c r="C118" s="214"/>
      <c r="D118" s="116"/>
      <c r="E118" s="104"/>
      <c r="F118" s="116">
        <f>+F42</f>
        <v>14499.456810000001</v>
      </c>
      <c r="G118" s="116">
        <f>+G42</f>
        <v>9026.72127</v>
      </c>
      <c r="H118" s="17"/>
      <c r="I118" s="83"/>
      <c r="J118" s="19"/>
    </row>
    <row r="119" spans="1:10" s="7" customFormat="1" ht="27" customHeight="1" x14ac:dyDescent="0.25">
      <c r="A119" s="210"/>
      <c r="B119" s="211" t="s">
        <v>83</v>
      </c>
      <c r="C119" s="212"/>
      <c r="D119" s="115"/>
      <c r="E119" s="55"/>
      <c r="F119" s="117">
        <f>+F116-F117-F118</f>
        <v>5186722.039674026</v>
      </c>
      <c r="G119" s="117">
        <f>+G116-G117-G118</f>
        <v>4571133.0726860156</v>
      </c>
      <c r="H119" s="17"/>
      <c r="I119" s="83"/>
      <c r="J119" s="19"/>
    </row>
    <row r="120" spans="1:10" s="7" customFormat="1" ht="14.25" customHeight="1" x14ac:dyDescent="0.25">
      <c r="A120" s="210"/>
      <c r="B120" s="213" t="s">
        <v>91</v>
      </c>
      <c r="C120" s="214"/>
      <c r="D120" s="118"/>
      <c r="E120" s="119"/>
      <c r="F120" s="120">
        <f>+F44</f>
        <v>128113.05447000018</v>
      </c>
      <c r="G120" s="120">
        <f>+G44</f>
        <v>49119.215370000718</v>
      </c>
      <c r="H120" s="17"/>
      <c r="I120" s="83"/>
      <c r="J120" s="19"/>
    </row>
    <row r="121" spans="1:10" s="7" customFormat="1" ht="38.25" customHeight="1" x14ac:dyDescent="0.25">
      <c r="A121" s="210"/>
      <c r="B121" s="215" t="s">
        <v>93</v>
      </c>
      <c r="C121" s="216"/>
      <c r="D121" s="115"/>
      <c r="E121" s="55"/>
      <c r="F121" s="121">
        <f>+F119-F120</f>
        <v>5058608.9852040261</v>
      </c>
      <c r="G121" s="121">
        <f>+G119-G120</f>
        <v>4522013.8573160153</v>
      </c>
      <c r="H121" s="17"/>
      <c r="I121" s="83"/>
      <c r="J121" s="19"/>
    </row>
    <row r="122" spans="1:10" customFormat="1" ht="15" customHeight="1" x14ac:dyDescent="0.25">
      <c r="A122" s="207" t="s">
        <v>123</v>
      </c>
      <c r="B122" s="207"/>
      <c r="C122" s="207"/>
    </row>
    <row r="123" spans="1:10" s="7" customFormat="1" ht="54" customHeight="1" x14ac:dyDescent="0.2">
      <c r="A123" s="206" t="s">
        <v>104</v>
      </c>
      <c r="B123" s="206"/>
      <c r="C123" s="206"/>
      <c r="D123" s="206"/>
      <c r="E123" s="206"/>
      <c r="F123" s="206"/>
      <c r="G123" s="206"/>
      <c r="H123" s="206"/>
      <c r="I123" s="206"/>
      <c r="J123" s="19"/>
    </row>
    <row r="124" spans="1:10" s="7" customFormat="1" ht="12.75" customHeight="1" x14ac:dyDescent="0.2">
      <c r="A124" s="206" t="s">
        <v>74</v>
      </c>
      <c r="B124" s="206"/>
      <c r="C124" s="206"/>
      <c r="D124" s="206"/>
      <c r="E124" s="206"/>
      <c r="F124" s="206"/>
      <c r="G124" s="206"/>
      <c r="H124" s="206"/>
      <c r="I124" s="206"/>
      <c r="J124" s="19"/>
    </row>
    <row r="125" spans="1:10" s="7" customFormat="1" ht="12.75" customHeight="1" x14ac:dyDescent="0.2">
      <c r="A125" s="206" t="s">
        <v>75</v>
      </c>
      <c r="B125" s="206"/>
      <c r="C125" s="206"/>
      <c r="D125" s="206"/>
      <c r="E125" s="206"/>
      <c r="F125" s="206"/>
      <c r="G125" s="206"/>
      <c r="H125" s="206"/>
      <c r="I125" s="206"/>
      <c r="J125" s="19"/>
    </row>
    <row r="126" spans="1:10" s="7" customFormat="1" ht="12.75" customHeight="1" x14ac:dyDescent="0.2">
      <c r="A126" s="206" t="s">
        <v>105</v>
      </c>
      <c r="B126" s="206"/>
      <c r="C126" s="206"/>
      <c r="D126" s="206"/>
      <c r="E126" s="206"/>
      <c r="F126" s="206"/>
      <c r="G126" s="206"/>
      <c r="H126" s="206"/>
      <c r="I126" s="206"/>
      <c r="J126" s="19"/>
    </row>
    <row r="127" spans="1:10" s="7" customFormat="1" ht="12.75" customHeight="1" x14ac:dyDescent="0.2">
      <c r="A127" s="206" t="s">
        <v>106</v>
      </c>
      <c r="B127" s="206"/>
      <c r="C127" s="206"/>
      <c r="D127" s="206"/>
      <c r="E127" s="206"/>
      <c r="F127" s="206"/>
      <c r="G127" s="206"/>
      <c r="H127" s="206"/>
      <c r="I127" s="206"/>
      <c r="J127" s="19"/>
    </row>
    <row r="128" spans="1:10" s="7" customFormat="1" ht="15" customHeight="1" x14ac:dyDescent="0.2">
      <c r="A128" s="206" t="s">
        <v>107</v>
      </c>
      <c r="B128" s="206"/>
      <c r="C128" s="206"/>
      <c r="D128" s="206"/>
      <c r="E128" s="206"/>
      <c r="F128" s="206"/>
      <c r="G128" s="206"/>
      <c r="H128" s="206"/>
      <c r="I128" s="206"/>
      <c r="J128" s="19"/>
    </row>
    <row r="129" spans="1:11" s="7" customFormat="1" ht="15" customHeight="1" x14ac:dyDescent="0.2">
      <c r="A129" s="206" t="s">
        <v>52</v>
      </c>
      <c r="B129" s="206"/>
      <c r="C129" s="206"/>
      <c r="D129" s="206"/>
      <c r="E129" s="206"/>
      <c r="F129" s="206"/>
      <c r="G129" s="206"/>
      <c r="H129" s="206"/>
      <c r="I129" s="206"/>
      <c r="J129" s="19"/>
    </row>
    <row r="130" spans="1:11" s="7" customFormat="1" ht="15" customHeight="1" x14ac:dyDescent="0.2">
      <c r="A130" s="207" t="s">
        <v>60</v>
      </c>
      <c r="B130" s="207"/>
      <c r="C130" s="207"/>
      <c r="D130" s="144"/>
      <c r="E130" s="144"/>
      <c r="F130" s="144"/>
      <c r="G130" s="144"/>
      <c r="H130" s="144"/>
      <c r="I130" s="144"/>
      <c r="J130" s="19"/>
    </row>
    <row r="131" spans="1:11" s="7" customFormat="1" ht="15" customHeight="1" x14ac:dyDescent="0.25">
      <c r="A131" s="208" t="s">
        <v>124</v>
      </c>
      <c r="B131" s="208"/>
      <c r="C131" s="208"/>
      <c r="D131" s="208"/>
      <c r="E131" s="208"/>
      <c r="F131" s="208"/>
      <c r="G131" s="32"/>
      <c r="H131" s="21"/>
      <c r="I131" s="33"/>
      <c r="J131" s="19"/>
    </row>
    <row r="132" spans="1:11" ht="15" customHeight="1" x14ac:dyDescent="0.2">
      <c r="A132" s="209" t="s">
        <v>64</v>
      </c>
      <c r="B132" s="209"/>
      <c r="C132" s="209"/>
      <c r="D132" s="209"/>
      <c r="E132" s="35"/>
      <c r="F132" s="35"/>
      <c r="G132" s="36"/>
      <c r="H132" s="36"/>
      <c r="I132" s="36"/>
    </row>
    <row r="133" spans="1:11" ht="15" customHeight="1" x14ac:dyDescent="0.2">
      <c r="A133" s="205" t="s">
        <v>29</v>
      </c>
      <c r="B133" s="205"/>
      <c r="C133" s="205"/>
      <c r="D133" s="205"/>
      <c r="E133" s="35"/>
      <c r="F133" s="35"/>
      <c r="G133" s="36"/>
      <c r="H133" s="36"/>
      <c r="I133" s="36"/>
    </row>
    <row r="134" spans="1:11" s="4" customFormat="1" x14ac:dyDescent="0.2">
      <c r="A134" s="3"/>
      <c r="B134" s="3"/>
      <c r="C134" s="36"/>
      <c r="D134" s="36"/>
      <c r="E134" s="35"/>
      <c r="F134" s="35"/>
      <c r="G134" s="36"/>
      <c r="H134" s="36"/>
      <c r="I134" s="36"/>
      <c r="K134" s="3"/>
    </row>
  </sheetData>
  <mergeCells count="52">
    <mergeCell ref="I10:I31"/>
    <mergeCell ref="B33:B35"/>
    <mergeCell ref="I33:I35"/>
    <mergeCell ref="A1:I1"/>
    <mergeCell ref="A2:I2"/>
    <mergeCell ref="A3:I3"/>
    <mergeCell ref="A4:I4"/>
    <mergeCell ref="A6:I6"/>
    <mergeCell ref="B37:C37"/>
    <mergeCell ref="B38:C38"/>
    <mergeCell ref="A40:A45"/>
    <mergeCell ref="B40:C40"/>
    <mergeCell ref="B41:C41"/>
    <mergeCell ref="B42:C42"/>
    <mergeCell ref="B43:C43"/>
    <mergeCell ref="B44:C44"/>
    <mergeCell ref="B45:C45"/>
    <mergeCell ref="A10:A38"/>
    <mergeCell ref="B10:B31"/>
    <mergeCell ref="A47:I47"/>
    <mergeCell ref="A51:C51"/>
    <mergeCell ref="A53:C53"/>
    <mergeCell ref="A55:A80"/>
    <mergeCell ref="B55:B76"/>
    <mergeCell ref="B78:B80"/>
    <mergeCell ref="A82:I82"/>
    <mergeCell ref="A86:A114"/>
    <mergeCell ref="B86:B107"/>
    <mergeCell ref="I86:I107"/>
    <mergeCell ref="B109:B111"/>
    <mergeCell ref="I109:I111"/>
    <mergeCell ref="B113:C113"/>
    <mergeCell ref="B114:C114"/>
    <mergeCell ref="A116:A121"/>
    <mergeCell ref="B116:C116"/>
    <mergeCell ref="B117:C117"/>
    <mergeCell ref="B118:C118"/>
    <mergeCell ref="B119:C119"/>
    <mergeCell ref="B120:C120"/>
    <mergeCell ref="B121:C121"/>
    <mergeCell ref="A133:D133"/>
    <mergeCell ref="A122:C122"/>
    <mergeCell ref="A123:I123"/>
    <mergeCell ref="A124:I124"/>
    <mergeCell ref="A125:I125"/>
    <mergeCell ref="A126:I126"/>
    <mergeCell ref="A127:I127"/>
    <mergeCell ref="A128:I128"/>
    <mergeCell ref="A129:I129"/>
    <mergeCell ref="A130:C130"/>
    <mergeCell ref="A131:F131"/>
    <mergeCell ref="A132:D132"/>
  </mergeCells>
  <conditionalFormatting sqref="H86">
    <cfRule type="iconSet" priority="23">
      <iconSet>
        <cfvo type="percent" val="0"/>
        <cfvo type="num" val="0.95"/>
        <cfvo type="num" val="1"/>
      </iconSet>
    </cfRule>
  </conditionalFormatting>
  <conditionalFormatting sqref="H107">
    <cfRule type="iconSet" priority="22">
      <iconSet>
        <cfvo type="percent" val="0"/>
        <cfvo type="num" val="0.95"/>
        <cfvo type="num" val="1"/>
      </iconSet>
    </cfRule>
  </conditionalFormatting>
  <conditionalFormatting sqref="H87:H92">
    <cfRule type="iconSet" priority="21">
      <iconSet>
        <cfvo type="percent" val="0"/>
        <cfvo type="num" val="0.95"/>
        <cfvo type="num" val="1"/>
      </iconSet>
    </cfRule>
  </conditionalFormatting>
  <conditionalFormatting sqref="H109:H113 H93:H94 H96 H115">
    <cfRule type="iconSet" priority="20">
      <iconSet>
        <cfvo type="percent" val="0"/>
        <cfvo type="num" val="0.95"/>
        <cfvo type="num" val="1"/>
      </iconSet>
    </cfRule>
  </conditionalFormatting>
  <conditionalFormatting sqref="H109:H113 H93:H94 H96">
    <cfRule type="iconSet" priority="19">
      <iconSet>
        <cfvo type="percent" val="0"/>
        <cfvo type="num" val="0.95"/>
        <cfvo type="num" val="1"/>
      </iconSet>
    </cfRule>
  </conditionalFormatting>
  <conditionalFormatting sqref="H93:H94">
    <cfRule type="iconSet" priority="18">
      <iconSet>
        <cfvo type="percent" val="0"/>
        <cfvo type="num" val="0.95"/>
        <cfvo type="num" val="1"/>
      </iconSet>
    </cfRule>
  </conditionalFormatting>
  <conditionalFormatting sqref="H95 H97:H105">
    <cfRule type="iconSet" priority="24">
      <iconSet>
        <cfvo type="percent" val="0"/>
        <cfvo type="num" val="0.95"/>
        <cfvo type="num" val="1"/>
      </iconSet>
    </cfRule>
  </conditionalFormatting>
  <conditionalFormatting sqref="H115 H86:H113">
    <cfRule type="iconSet" priority="25">
      <iconSet>
        <cfvo type="percent" val="0"/>
        <cfvo type="num" val="0.95" gte="0"/>
        <cfvo type="num" val="0.99" gte="0"/>
      </iconSet>
    </cfRule>
  </conditionalFormatting>
  <conditionalFormatting sqref="H116:H121">
    <cfRule type="iconSet" priority="16">
      <iconSet>
        <cfvo type="percent" val="0"/>
        <cfvo type="num" val="0.95"/>
        <cfvo type="num" val="1"/>
      </iconSet>
    </cfRule>
  </conditionalFormatting>
  <conditionalFormatting sqref="H116:H121">
    <cfRule type="iconSet" priority="15">
      <iconSet>
        <cfvo type="percent" val="0"/>
        <cfvo type="num" val="0.95"/>
        <cfvo type="num" val="1"/>
      </iconSet>
    </cfRule>
  </conditionalFormatting>
  <conditionalFormatting sqref="H116:H121">
    <cfRule type="iconSet" priority="17">
      <iconSet>
        <cfvo type="percent" val="0"/>
        <cfvo type="num" val="0.95" gte="0"/>
        <cfvo type="num" val="0.99" gte="0"/>
      </iconSet>
    </cfRule>
  </conditionalFormatting>
  <conditionalFormatting sqref="H9">
    <cfRule type="iconSet" priority="12">
      <iconSet>
        <cfvo type="percent" val="0"/>
        <cfvo type="num" val="0.95" gte="0"/>
        <cfvo type="num" val="1" gte="0"/>
      </iconSet>
    </cfRule>
  </conditionalFormatting>
  <conditionalFormatting sqref="H9">
    <cfRule type="iconSet" priority="13">
      <iconSet>
        <cfvo type="percent" val="0"/>
        <cfvo type="num" val="0.95" gte="0"/>
        <cfvo type="num" val="0.99" gte="0"/>
      </iconSet>
    </cfRule>
  </conditionalFormatting>
  <conditionalFormatting sqref="H40:H45">
    <cfRule type="iconSet" priority="2">
      <iconSet>
        <cfvo type="percent" val="0"/>
        <cfvo type="num" val="0.95"/>
        <cfvo type="num" val="1"/>
      </iconSet>
    </cfRule>
  </conditionalFormatting>
  <conditionalFormatting sqref="H40:H45">
    <cfRule type="iconSet" priority="1">
      <iconSet>
        <cfvo type="percent" val="0"/>
        <cfvo type="num" val="0.95"/>
        <cfvo type="num" val="1"/>
      </iconSet>
    </cfRule>
  </conditionalFormatting>
  <conditionalFormatting sqref="H40:H45">
    <cfRule type="iconSet" priority="3">
      <iconSet>
        <cfvo type="percent" val="0"/>
        <cfvo type="num" val="0.95" gte="0"/>
        <cfvo type="num" val="0.99" gte="0"/>
      </iconSet>
    </cfRule>
  </conditionalFormatting>
  <conditionalFormatting sqref="H9">
    <cfRule type="iconSet" priority="14">
      <iconSet>
        <cfvo type="percent" val="0"/>
        <cfvo type="num" val="0.95"/>
        <cfvo type="num" val="1"/>
      </iconSet>
    </cfRule>
  </conditionalFormatting>
  <conditionalFormatting sqref="H10">
    <cfRule type="iconSet" priority="9">
      <iconSet>
        <cfvo type="percent" val="0"/>
        <cfvo type="num" val="0.95"/>
        <cfvo type="num" val="1"/>
      </iconSet>
    </cfRule>
  </conditionalFormatting>
  <conditionalFormatting sqref="H31">
    <cfRule type="iconSet" priority="8">
      <iconSet>
        <cfvo type="percent" val="0"/>
        <cfvo type="num" val="0.95"/>
        <cfvo type="num" val="1"/>
      </iconSet>
    </cfRule>
  </conditionalFormatting>
  <conditionalFormatting sqref="H11:H16">
    <cfRule type="iconSet" priority="7">
      <iconSet>
        <cfvo type="percent" val="0"/>
        <cfvo type="num" val="0.95"/>
        <cfvo type="num" val="1"/>
      </iconSet>
    </cfRule>
  </conditionalFormatting>
  <conditionalFormatting sqref="H33:H37 H17:H18 H20 H39">
    <cfRule type="iconSet" priority="6">
      <iconSet>
        <cfvo type="percent" val="0"/>
        <cfvo type="num" val="0.95"/>
        <cfvo type="num" val="1"/>
      </iconSet>
    </cfRule>
  </conditionalFormatting>
  <conditionalFormatting sqref="H33:H37 H17:H18 H20">
    <cfRule type="iconSet" priority="5">
      <iconSet>
        <cfvo type="percent" val="0"/>
        <cfvo type="num" val="0.95"/>
        <cfvo type="num" val="1"/>
      </iconSet>
    </cfRule>
  </conditionalFormatting>
  <conditionalFormatting sqref="H17:H18">
    <cfRule type="iconSet" priority="4">
      <iconSet>
        <cfvo type="percent" val="0"/>
        <cfvo type="num" val="0.95"/>
        <cfvo type="num" val="1"/>
      </iconSet>
    </cfRule>
  </conditionalFormatting>
  <conditionalFormatting sqref="H19 H21:H29">
    <cfRule type="iconSet" priority="10">
      <iconSet>
        <cfvo type="percent" val="0"/>
        <cfvo type="num" val="0.95"/>
        <cfvo type="num" val="1"/>
      </iconSet>
    </cfRule>
  </conditionalFormatting>
  <conditionalFormatting sqref="H39 H10:H37">
    <cfRule type="iconSet" priority="11">
      <iconSet>
        <cfvo type="percent" val="0"/>
        <cfvo type="num" val="0.95" gte="0"/>
        <cfvo type="num" val="0.99" gte="0"/>
      </iconSet>
    </cfRule>
  </conditionalFormatting>
  <conditionalFormatting sqref="H30">
    <cfRule type="iconSet" priority="26">
      <iconSet>
        <cfvo type="percent" val="0"/>
        <cfvo type="num" val="0.95"/>
        <cfvo type="num" val="1"/>
      </iconSet>
    </cfRule>
  </conditionalFormatting>
  <conditionalFormatting sqref="H19 H21:H31 H10:H16">
    <cfRule type="iconSet" priority="27">
      <iconSet>
        <cfvo type="percent" val="0"/>
        <cfvo type="num" val="0.95" gte="0"/>
        <cfvo type="num" val="1" gte="0"/>
      </iconSet>
    </cfRule>
  </conditionalFormatting>
  <conditionalFormatting sqref="H11:H16 H19 H21:H30">
    <cfRule type="iconSet" priority="28">
      <iconSet>
        <cfvo type="percent" val="0"/>
        <cfvo type="num" val="0.95" gte="0"/>
        <cfvo type="num" val="1" gte="0"/>
      </iconSet>
    </cfRule>
  </conditionalFormatting>
  <conditionalFormatting sqref="H106">
    <cfRule type="iconSet" priority="29">
      <iconSet>
        <cfvo type="percent" val="0"/>
        <cfvo type="num" val="0.95"/>
        <cfvo type="num" val="1"/>
      </iconSet>
    </cfRule>
  </conditionalFormatting>
  <conditionalFormatting sqref="H95 H97:H107 H86:H92">
    <cfRule type="iconSet" priority="30">
      <iconSet>
        <cfvo type="percent" val="0"/>
        <cfvo type="num" val="0.95" gte="0"/>
        <cfvo type="num" val="1" gte="0"/>
      </iconSet>
    </cfRule>
  </conditionalFormatting>
  <conditionalFormatting sqref="H87:H92 H95 H97:H106">
    <cfRule type="iconSet" priority="31">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3" orientation="landscape" r:id="rId1"/>
  <headerFooter alignWithMargins="0">
    <oddHeader>&amp;R&amp;"Arial,Negrita"&amp;11CUADRO No. "A1"</oddHeader>
    <oddFooter>&amp;LFecha:  &amp;D&amp;RPlanificación Nacional.- XM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CT114"/>
  <sheetViews>
    <sheetView showGridLines="0" view="pageBreakPreview" topLeftCell="A25" zoomScale="80" zoomScaleNormal="100" zoomScaleSheetLayoutView="80" workbookViewId="0">
      <selection activeCell="E8" sqref="E8:E54"/>
    </sheetView>
  </sheetViews>
  <sheetFormatPr baseColWidth="10" defaultColWidth="11.42578125" defaultRowHeight="15" outlineLevelRow="2" x14ac:dyDescent="0.25"/>
  <cols>
    <col min="1" max="1" width="55.85546875" style="1" customWidth="1"/>
    <col min="2" max="2" width="14.42578125" style="37" customWidth="1"/>
    <col min="3" max="6" width="14.140625" style="37" customWidth="1"/>
    <col min="7" max="7" width="4.85546875" customWidth="1"/>
    <col min="8" max="97" width="8.42578125" style="1" customWidth="1"/>
    <col min="98" max="98" width="4.7109375" style="1" customWidth="1"/>
    <col min="99" max="179" width="8.42578125" style="1" customWidth="1"/>
    <col min="180" max="180" width="8.7109375" style="1" bestFit="1" customWidth="1"/>
    <col min="181" max="16384" width="11.42578125" style="1"/>
  </cols>
  <sheetData>
    <row r="1" spans="1:98" ht="21" x14ac:dyDescent="0.25">
      <c r="A1" s="218" t="s">
        <v>87</v>
      </c>
      <c r="B1" s="218"/>
      <c r="C1" s="218"/>
      <c r="D1" s="218"/>
      <c r="E1" s="218"/>
      <c r="F1" s="149"/>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row>
    <row r="2" spans="1:98" ht="18" x14ac:dyDescent="0.25">
      <c r="A2" s="219" t="s">
        <v>121</v>
      </c>
      <c r="B2" s="219"/>
      <c r="C2" s="219"/>
      <c r="D2" s="219"/>
      <c r="E2" s="219"/>
      <c r="F2" s="1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row>
    <row r="3" spans="1:98" ht="18" x14ac:dyDescent="0.25">
      <c r="A3" s="220" t="s">
        <v>57</v>
      </c>
      <c r="B3" s="220"/>
      <c r="C3" s="220"/>
      <c r="D3" s="220"/>
      <c r="E3" s="220"/>
      <c r="F3" s="151"/>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row>
    <row r="4" spans="1:98" ht="18" x14ac:dyDescent="0.25">
      <c r="A4" s="221" t="s">
        <v>41</v>
      </c>
      <c r="B4" s="221"/>
      <c r="C4" s="221"/>
      <c r="D4" s="221"/>
      <c r="E4" s="221"/>
      <c r="F4" s="152"/>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row>
    <row r="5" spans="1:98" ht="7.5" customHeight="1" x14ac:dyDescent="0.25">
      <c r="A5" s="48"/>
      <c r="B5" s="48"/>
      <c r="C5" s="48"/>
      <c r="D5" s="48"/>
      <c r="E5" s="48"/>
      <c r="F5" s="48"/>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row>
    <row r="6" spans="1:98" ht="18.75" customHeight="1" x14ac:dyDescent="0.25">
      <c r="A6" s="77" t="s">
        <v>0</v>
      </c>
      <c r="B6" s="78" t="s">
        <v>56</v>
      </c>
      <c r="C6" s="78" t="s">
        <v>58</v>
      </c>
      <c r="D6" s="78" t="s">
        <v>113</v>
      </c>
      <c r="E6" s="78" t="s">
        <v>116</v>
      </c>
      <c r="F6" s="78" t="s">
        <v>122</v>
      </c>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row>
    <row r="7" spans="1:98" s="19" customFormat="1" ht="8.25" customHeight="1" x14ac:dyDescent="0.25">
      <c r="A7" s="47"/>
      <c r="B7" s="46"/>
      <c r="C7" s="46"/>
      <c r="D7" s="46"/>
      <c r="E7" s="46"/>
      <c r="F7" s="46"/>
      <c r="G7"/>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row>
    <row r="8" spans="1:98" x14ac:dyDescent="0.25">
      <c r="A8" s="137" t="s">
        <v>1</v>
      </c>
      <c r="B8" s="90">
        <f>SUM(C8:F8)</f>
        <v>1834301.8551000045</v>
      </c>
      <c r="C8" s="131">
        <v>419122.11827000085</v>
      </c>
      <c r="D8" s="131">
        <v>218920.37701000078</v>
      </c>
      <c r="E8" s="131">
        <v>330294.56947000092</v>
      </c>
      <c r="F8" s="131">
        <v>865964.790350002</v>
      </c>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row>
    <row r="9" spans="1:98" ht="16.5" customHeight="1" outlineLevel="1" x14ac:dyDescent="0.25">
      <c r="A9" s="123" t="s">
        <v>31</v>
      </c>
      <c r="B9" s="134">
        <f t="shared" ref="B9:B64" si="0">SUM(C9:F9)</f>
        <v>954853.91010000161</v>
      </c>
      <c r="C9" s="124">
        <v>388833.97611000086</v>
      </c>
      <c r="D9" s="124">
        <v>191551.44021000058</v>
      </c>
      <c r="E9" s="124">
        <v>192191.06863000026</v>
      </c>
      <c r="F9" s="124">
        <v>182277.42514999991</v>
      </c>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row>
    <row r="10" spans="1:98" ht="16.5" customHeight="1" outlineLevel="1" x14ac:dyDescent="0.25">
      <c r="A10" s="123" t="s">
        <v>30</v>
      </c>
      <c r="B10" s="134">
        <f t="shared" si="0"/>
        <v>18512.926380000001</v>
      </c>
      <c r="C10" s="124">
        <v>4468.4942499999997</v>
      </c>
      <c r="D10" s="124">
        <v>3324.0834399999999</v>
      </c>
      <c r="E10" s="124">
        <v>8421.804540000001</v>
      </c>
      <c r="F10" s="124">
        <v>2298.5441500000002</v>
      </c>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row>
    <row r="11" spans="1:98" ht="16.5" customHeight="1" outlineLevel="1" x14ac:dyDescent="0.25">
      <c r="A11" s="123" t="s">
        <v>35</v>
      </c>
      <c r="B11" s="134">
        <f t="shared" si="0"/>
        <v>14120.236960000026</v>
      </c>
      <c r="C11" s="124">
        <v>6230.9181600000184</v>
      </c>
      <c r="D11" s="124">
        <v>3221.3092700000025</v>
      </c>
      <c r="E11" s="124">
        <v>2721.1352500000003</v>
      </c>
      <c r="F11" s="124">
        <v>1946.874280000005</v>
      </c>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row>
    <row r="12" spans="1:98" ht="16.5" customHeight="1" outlineLevel="1" x14ac:dyDescent="0.25">
      <c r="A12" s="125" t="s">
        <v>2</v>
      </c>
      <c r="B12" s="134">
        <f t="shared" si="0"/>
        <v>846814.78166000126</v>
      </c>
      <c r="C12" s="124">
        <v>19588.729750000028</v>
      </c>
      <c r="D12" s="124">
        <v>20823.544089999985</v>
      </c>
      <c r="E12" s="124">
        <v>126960.56105000012</v>
      </c>
      <c r="F12" s="124">
        <v>679441.9467700012</v>
      </c>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row>
    <row r="13" spans="1:98" ht="16.5" customHeight="1" outlineLevel="2" x14ac:dyDescent="0.25">
      <c r="A13" s="126" t="s">
        <v>34</v>
      </c>
      <c r="B13" s="134">
        <f t="shared" si="0"/>
        <v>104607.55816999995</v>
      </c>
      <c r="C13" s="124">
        <v>6074.2119100000027</v>
      </c>
      <c r="D13" s="124">
        <v>6383.1718999999994</v>
      </c>
      <c r="E13" s="124">
        <v>79165.792949999959</v>
      </c>
      <c r="F13" s="124">
        <v>12984.381409999984</v>
      </c>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row>
    <row r="14" spans="1:98" ht="16.5" customHeight="1" outlineLevel="2" x14ac:dyDescent="0.25">
      <c r="A14" s="126" t="s">
        <v>33</v>
      </c>
      <c r="B14" s="134">
        <f t="shared" si="0"/>
        <v>736853.45696999971</v>
      </c>
      <c r="C14" s="124">
        <v>11243.286699999999</v>
      </c>
      <c r="D14" s="124">
        <v>13222.129490000003</v>
      </c>
      <c r="E14" s="124">
        <v>46443.638429999963</v>
      </c>
      <c r="F14" s="124">
        <v>665944.40234999976</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row>
    <row r="15" spans="1:98" ht="16.5" customHeight="1" outlineLevel="2" x14ac:dyDescent="0.25">
      <c r="A15" s="126" t="s">
        <v>32</v>
      </c>
      <c r="B15" s="134">
        <f t="shared" si="0"/>
        <v>5353.766520000001</v>
      </c>
      <c r="C15" s="124">
        <v>2271.2311400000003</v>
      </c>
      <c r="D15" s="124">
        <v>1218.2427000000002</v>
      </c>
      <c r="E15" s="124">
        <v>1351.1296700000003</v>
      </c>
      <c r="F15" s="124">
        <v>513.1630100000001</v>
      </c>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row>
    <row r="16" spans="1:98" s="43" customFormat="1" ht="16.5" customHeight="1" x14ac:dyDescent="0.25">
      <c r="A16" s="129" t="s">
        <v>3</v>
      </c>
      <c r="B16" s="134">
        <f t="shared" si="0"/>
        <v>2017597.7867300115</v>
      </c>
      <c r="C16" s="132">
        <v>739182.55982000474</v>
      </c>
      <c r="D16" s="132">
        <v>474441.00635000365</v>
      </c>
      <c r="E16" s="132">
        <v>466061.88835000125</v>
      </c>
      <c r="F16" s="132">
        <v>337912.33221000188</v>
      </c>
      <c r="G16"/>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row>
    <row r="17" spans="1:50" ht="16.5" customHeight="1" outlineLevel="1" x14ac:dyDescent="0.25">
      <c r="A17" s="125" t="s">
        <v>69</v>
      </c>
      <c r="B17" s="134">
        <f t="shared" si="0"/>
        <v>1549293.970800014</v>
      </c>
      <c r="C17" s="124">
        <v>575082.9160300059</v>
      </c>
      <c r="D17" s="124">
        <v>365291.83612000389</v>
      </c>
      <c r="E17" s="124">
        <v>348842.41977000167</v>
      </c>
      <c r="F17" s="124">
        <v>260076.79888000246</v>
      </c>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row>
    <row r="18" spans="1:50" ht="16.5" customHeight="1" outlineLevel="1" x14ac:dyDescent="0.25">
      <c r="A18" s="125" t="s">
        <v>67</v>
      </c>
      <c r="B18" s="134">
        <f t="shared" si="0"/>
        <v>468303.81592999771</v>
      </c>
      <c r="C18" s="124">
        <v>164099.6437899989</v>
      </c>
      <c r="D18" s="124">
        <v>109149.17022999976</v>
      </c>
      <c r="E18" s="124">
        <v>117219.46857999959</v>
      </c>
      <c r="F18" s="124">
        <v>77835.533329999453</v>
      </c>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row>
    <row r="19" spans="1:50" s="43" customFormat="1" ht="16.5" customHeight="1" x14ac:dyDescent="0.25">
      <c r="A19" s="129" t="s">
        <v>4</v>
      </c>
      <c r="B19" s="134">
        <f t="shared" si="0"/>
        <v>270353.18965999997</v>
      </c>
      <c r="C19" s="132">
        <v>91436.433349999992</v>
      </c>
      <c r="D19" s="132">
        <v>65548.671159999984</v>
      </c>
      <c r="E19" s="132">
        <v>76173.003830000016</v>
      </c>
      <c r="F19" s="132">
        <v>37195.081319999998</v>
      </c>
      <c r="G19"/>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row>
    <row r="20" spans="1:50" ht="16.5" customHeight="1" outlineLevel="1" x14ac:dyDescent="0.25">
      <c r="A20" s="133" t="s">
        <v>70</v>
      </c>
      <c r="B20" s="134">
        <f t="shared" si="0"/>
        <v>214683.40988000002</v>
      </c>
      <c r="C20" s="124">
        <v>66037.697479999988</v>
      </c>
      <c r="D20" s="124">
        <v>52465.570619999999</v>
      </c>
      <c r="E20" s="124">
        <v>61264.865120000024</v>
      </c>
      <c r="F20" s="124">
        <v>34915.276659999996</v>
      </c>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row>
    <row r="21" spans="1:50" ht="16.5" customHeight="1" outlineLevel="2" x14ac:dyDescent="0.25">
      <c r="A21" s="127" t="s">
        <v>5</v>
      </c>
      <c r="B21" s="134">
        <f t="shared" si="0"/>
        <v>29305.984</v>
      </c>
      <c r="C21" s="124">
        <v>8422.6239999999998</v>
      </c>
      <c r="D21" s="124">
        <v>7625.6</v>
      </c>
      <c r="E21" s="124">
        <v>7886.4000000000005</v>
      </c>
      <c r="F21" s="124">
        <v>5371.36</v>
      </c>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row>
    <row r="22" spans="1:50" s="4" customFormat="1" ht="16.5" customHeight="1" outlineLevel="2" x14ac:dyDescent="0.25">
      <c r="A22" s="127" t="s">
        <v>6</v>
      </c>
      <c r="B22" s="134">
        <f t="shared" si="0"/>
        <v>27751.86232</v>
      </c>
      <c r="C22" s="124">
        <v>8201.8488699999998</v>
      </c>
      <c r="D22" s="124">
        <v>7532.8222399999995</v>
      </c>
      <c r="E22" s="124">
        <v>6687.0377800000015</v>
      </c>
      <c r="F22" s="124">
        <v>5330.1534300000003</v>
      </c>
      <c r="G2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row>
    <row r="23" spans="1:50" s="4" customFormat="1" ht="16.5" customHeight="1" outlineLevel="2" x14ac:dyDescent="0.25">
      <c r="A23" s="127" t="s">
        <v>7</v>
      </c>
      <c r="B23" s="134">
        <f t="shared" si="0"/>
        <v>0</v>
      </c>
      <c r="C23" s="124">
        <v>0</v>
      </c>
      <c r="D23" s="124">
        <v>0</v>
      </c>
      <c r="E23" s="124">
        <v>0</v>
      </c>
      <c r="F23" s="124">
        <v>0</v>
      </c>
      <c r="G23"/>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row>
    <row r="24" spans="1:50" s="4" customFormat="1" ht="16.5" customHeight="1" outlineLevel="2" x14ac:dyDescent="0.25">
      <c r="A24" s="127" t="s">
        <v>8</v>
      </c>
      <c r="B24" s="134">
        <f t="shared" si="0"/>
        <v>10164.279979999999</v>
      </c>
      <c r="C24" s="124">
        <v>3970.5625200000004</v>
      </c>
      <c r="D24" s="124">
        <v>2197.0968600000006</v>
      </c>
      <c r="E24" s="124">
        <v>3117.6281199999994</v>
      </c>
      <c r="F24" s="124">
        <v>878.99247999999977</v>
      </c>
      <c r="G24"/>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50" s="4" customFormat="1" ht="16.5" customHeight="1" outlineLevel="2" x14ac:dyDescent="0.25">
      <c r="A25" s="127" t="s">
        <v>9</v>
      </c>
      <c r="B25" s="134">
        <f t="shared" si="0"/>
        <v>82369.887829999992</v>
      </c>
      <c r="C25" s="124">
        <v>29357.435329999997</v>
      </c>
      <c r="D25" s="124">
        <v>21470.101409999999</v>
      </c>
      <c r="E25" s="124">
        <v>23851.420629999993</v>
      </c>
      <c r="F25" s="124">
        <v>7690.9304600000023</v>
      </c>
      <c r="G25"/>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row>
    <row r="26" spans="1:50" s="4" customFormat="1" ht="16.5" customHeight="1" outlineLevel="2" x14ac:dyDescent="0.25">
      <c r="A26" s="127" t="s">
        <v>10</v>
      </c>
      <c r="B26" s="134">
        <f t="shared" si="0"/>
        <v>24213.5344</v>
      </c>
      <c r="C26" s="124">
        <v>4266.0422699999999</v>
      </c>
      <c r="D26" s="124">
        <v>3809.9809999999998</v>
      </c>
      <c r="E26" s="124">
        <v>9596.6105000000007</v>
      </c>
      <c r="F26" s="124">
        <v>6540.9006300000001</v>
      </c>
      <c r="G26"/>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row>
    <row r="27" spans="1:50" s="4" customFormat="1" ht="16.5" customHeight="1" outlineLevel="2" x14ac:dyDescent="0.25">
      <c r="A27" s="127" t="s">
        <v>11</v>
      </c>
      <c r="B27" s="134">
        <f t="shared" si="0"/>
        <v>0</v>
      </c>
      <c r="C27" s="124">
        <v>0</v>
      </c>
      <c r="D27" s="124">
        <v>0</v>
      </c>
      <c r="E27" s="124">
        <v>0</v>
      </c>
      <c r="F27" s="124">
        <v>0</v>
      </c>
      <c r="G27"/>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row>
    <row r="28" spans="1:50" s="4" customFormat="1" ht="16.5" customHeight="1" outlineLevel="2" x14ac:dyDescent="0.25">
      <c r="A28" s="127" t="s">
        <v>12</v>
      </c>
      <c r="B28" s="134">
        <f t="shared" si="0"/>
        <v>0.59555999999999998</v>
      </c>
      <c r="C28" s="124">
        <v>0</v>
      </c>
      <c r="D28" s="124">
        <v>0.29777999999999999</v>
      </c>
      <c r="E28" s="124">
        <v>0.29777999999999999</v>
      </c>
      <c r="F28" s="124">
        <v>0</v>
      </c>
      <c r="G28"/>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row>
    <row r="29" spans="1:50" s="4" customFormat="1" ht="16.5" customHeight="1" outlineLevel="2" x14ac:dyDescent="0.25">
      <c r="A29" s="127" t="s">
        <v>13</v>
      </c>
      <c r="B29" s="134">
        <f t="shared" si="0"/>
        <v>19.528150000000004</v>
      </c>
      <c r="C29" s="124">
        <v>0.12579000000000001</v>
      </c>
      <c r="D29" s="124">
        <v>5.0700000000000002E-2</v>
      </c>
      <c r="E29" s="124">
        <v>16.218360000000001</v>
      </c>
      <c r="F29" s="124">
        <v>3.1333000000000002</v>
      </c>
      <c r="G2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row>
    <row r="30" spans="1:50" s="4" customFormat="1" ht="16.5" customHeight="1" outlineLevel="2" x14ac:dyDescent="0.25">
      <c r="A30" s="127" t="s">
        <v>14</v>
      </c>
      <c r="B30" s="134">
        <f t="shared" si="0"/>
        <v>223.57327000000001</v>
      </c>
      <c r="C30" s="124">
        <v>66.739709999999988</v>
      </c>
      <c r="D30" s="124">
        <v>60.163940000000004</v>
      </c>
      <c r="E30" s="124">
        <v>58.673259999999999</v>
      </c>
      <c r="F30" s="124">
        <v>37.996360000000003</v>
      </c>
      <c r="G30"/>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row>
    <row r="31" spans="1:50" s="4" customFormat="1" ht="16.5" customHeight="1" outlineLevel="2" x14ac:dyDescent="0.25">
      <c r="A31" s="127" t="s">
        <v>15</v>
      </c>
      <c r="B31" s="134">
        <f t="shared" si="0"/>
        <v>5974.5332399999998</v>
      </c>
      <c r="C31" s="124">
        <v>1944.5933</v>
      </c>
      <c r="D31" s="124">
        <v>1492.5963399999998</v>
      </c>
      <c r="E31" s="124">
        <v>1540.9846900000005</v>
      </c>
      <c r="F31" s="124">
        <v>996.35891000000004</v>
      </c>
      <c r="G31"/>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row>
    <row r="32" spans="1:50" s="4" customFormat="1" ht="16.5" customHeight="1" outlineLevel="2" x14ac:dyDescent="0.25">
      <c r="A32" s="128" t="s">
        <v>16</v>
      </c>
      <c r="B32" s="134">
        <f t="shared" si="0"/>
        <v>0</v>
      </c>
      <c r="C32" s="124">
        <v>0</v>
      </c>
      <c r="D32" s="124">
        <v>0</v>
      </c>
      <c r="E32" s="124">
        <v>0</v>
      </c>
      <c r="F32" s="124">
        <v>0</v>
      </c>
      <c r="G32"/>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row>
    <row r="33" spans="1:96" s="4" customFormat="1" ht="16.5" customHeight="1" outlineLevel="2" x14ac:dyDescent="0.25">
      <c r="A33" s="128" t="s">
        <v>17</v>
      </c>
      <c r="B33" s="134">
        <f t="shared" si="0"/>
        <v>0</v>
      </c>
      <c r="C33" s="124">
        <v>0</v>
      </c>
      <c r="D33" s="124">
        <v>0</v>
      </c>
      <c r="E33" s="124">
        <v>0</v>
      </c>
      <c r="F33" s="124">
        <v>0</v>
      </c>
      <c r="G33"/>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row>
    <row r="34" spans="1:96" s="4" customFormat="1" ht="16.5" customHeight="1" outlineLevel="2" x14ac:dyDescent="0.25">
      <c r="A34" s="128" t="s">
        <v>18</v>
      </c>
      <c r="B34" s="134">
        <f t="shared" si="0"/>
        <v>8.5199999999999998E-3</v>
      </c>
      <c r="C34" s="124">
        <v>2.8E-3</v>
      </c>
      <c r="D34" s="124">
        <v>3.2000000000000002E-3</v>
      </c>
      <c r="E34" s="124">
        <v>2.5200000000000001E-3</v>
      </c>
      <c r="F34" s="124">
        <v>0</v>
      </c>
      <c r="G34"/>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row>
    <row r="35" spans="1:96" s="4" customFormat="1" ht="16.5" customHeight="1" outlineLevel="2" x14ac:dyDescent="0.25">
      <c r="A35" s="128" t="s">
        <v>19</v>
      </c>
      <c r="B35" s="134">
        <f t="shared" si="0"/>
        <v>19188.188240000003</v>
      </c>
      <c r="C35" s="124">
        <v>5205.0918700000002</v>
      </c>
      <c r="D35" s="124">
        <v>4501.833700000001</v>
      </c>
      <c r="E35" s="124">
        <v>4598.1951999999992</v>
      </c>
      <c r="F35" s="124">
        <v>4883.06747</v>
      </c>
      <c r="G35"/>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row>
    <row r="36" spans="1:96" s="4" customFormat="1" ht="16.5" customHeight="1" outlineLevel="2" x14ac:dyDescent="0.25">
      <c r="A36" s="128" t="s">
        <v>20</v>
      </c>
      <c r="B36" s="134">
        <f t="shared" si="0"/>
        <v>449.78856000000002</v>
      </c>
      <c r="C36" s="124">
        <v>178.97134</v>
      </c>
      <c r="D36" s="124">
        <v>196.23822000000001</v>
      </c>
      <c r="E36" s="124">
        <v>48.128</v>
      </c>
      <c r="F36" s="124">
        <v>26.451000000000001</v>
      </c>
      <c r="G36"/>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row>
    <row r="37" spans="1:96" s="4" customFormat="1" ht="16.5" customHeight="1" outlineLevel="2" x14ac:dyDescent="0.25">
      <c r="A37" s="128" t="s">
        <v>21</v>
      </c>
      <c r="B37" s="134">
        <f t="shared" si="0"/>
        <v>9178.5540000000001</v>
      </c>
      <c r="C37" s="124">
        <v>2782.1543500000007</v>
      </c>
      <c r="D37" s="124">
        <v>1791.0563899999997</v>
      </c>
      <c r="E37" s="124">
        <v>2308.6132900000002</v>
      </c>
      <c r="F37" s="124">
        <v>2296.7299699999999</v>
      </c>
      <c r="G37"/>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row>
    <row r="38" spans="1:96" ht="16.5" customHeight="1" outlineLevel="2" x14ac:dyDescent="0.25">
      <c r="A38" s="128" t="s">
        <v>22</v>
      </c>
      <c r="B38" s="134">
        <f t="shared" si="0"/>
        <v>1376.7446100000002</v>
      </c>
      <c r="C38" s="124">
        <v>456.99569000000002</v>
      </c>
      <c r="D38" s="124">
        <v>365.87468000000001</v>
      </c>
      <c r="E38" s="124">
        <v>349.40128999999996</v>
      </c>
      <c r="F38" s="124">
        <v>204.47295000000003</v>
      </c>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row>
    <row r="39" spans="1:96" ht="16.5" customHeight="1" outlineLevel="2" x14ac:dyDescent="0.25">
      <c r="A39" s="128" t="s">
        <v>23</v>
      </c>
      <c r="B39" s="134">
        <f t="shared" si="0"/>
        <v>4426.4530200000008</v>
      </c>
      <c r="C39" s="124">
        <v>1171.2115800000004</v>
      </c>
      <c r="D39" s="124">
        <v>1408.5561</v>
      </c>
      <c r="E39" s="124">
        <v>1205.2537000000002</v>
      </c>
      <c r="F39" s="124">
        <v>641.43164000000002</v>
      </c>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row>
    <row r="40" spans="1:96" ht="16.5" customHeight="1" outlineLevel="2" x14ac:dyDescent="0.25">
      <c r="A40" s="128" t="s">
        <v>61</v>
      </c>
      <c r="B40" s="134">
        <f t="shared" si="0"/>
        <v>39.894179999999999</v>
      </c>
      <c r="C40" s="124">
        <v>13.29806</v>
      </c>
      <c r="D40" s="124">
        <v>13.29806</v>
      </c>
      <c r="E40" s="124">
        <v>0</v>
      </c>
      <c r="F40" s="124">
        <v>13.29806</v>
      </c>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row>
    <row r="41" spans="1:96" s="43" customFormat="1" ht="16.5" customHeight="1" outlineLevel="1" x14ac:dyDescent="0.25">
      <c r="A41" s="133" t="s">
        <v>68</v>
      </c>
      <c r="B41" s="134">
        <f t="shared" si="0"/>
        <v>55669.779779999975</v>
      </c>
      <c r="C41" s="124">
        <v>25398.735870000008</v>
      </c>
      <c r="D41" s="124">
        <v>13083.100539999979</v>
      </c>
      <c r="E41" s="124">
        <v>14908.138709999987</v>
      </c>
      <c r="F41" s="124">
        <v>2279.8046599999998</v>
      </c>
      <c r="G41"/>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row>
    <row r="42" spans="1:96" s="43" customFormat="1" ht="16.5" customHeight="1" x14ac:dyDescent="0.25">
      <c r="A42" s="129" t="s">
        <v>36</v>
      </c>
      <c r="B42" s="134">
        <f t="shared" si="0"/>
        <v>15378.065215999995</v>
      </c>
      <c r="C42" s="132">
        <v>4073.8057239999966</v>
      </c>
      <c r="D42" s="132">
        <v>4591.9460880000015</v>
      </c>
      <c r="E42" s="132">
        <v>3733.1902439999972</v>
      </c>
      <c r="F42" s="132">
        <v>2979.1231599999992</v>
      </c>
      <c r="G42"/>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row>
    <row r="43" spans="1:96" s="10" customFormat="1" ht="16.5" customHeight="1" outlineLevel="1" x14ac:dyDescent="0.25">
      <c r="A43" s="125" t="s">
        <v>59</v>
      </c>
      <c r="B43" s="134">
        <f t="shared" si="0"/>
        <v>2672.9855459999976</v>
      </c>
      <c r="C43" s="124">
        <v>804.95059399999843</v>
      </c>
      <c r="D43" s="124">
        <v>1257.4145679999992</v>
      </c>
      <c r="E43" s="124">
        <v>560.66882400000009</v>
      </c>
      <c r="F43" s="124">
        <v>49.951560000000029</v>
      </c>
      <c r="G43"/>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row>
    <row r="44" spans="1:96" s="10" customFormat="1" ht="16.5" customHeight="1" outlineLevel="1" x14ac:dyDescent="0.25">
      <c r="A44" s="125" t="s">
        <v>40</v>
      </c>
      <c r="B44" s="134">
        <f t="shared" si="0"/>
        <v>12705.079669999999</v>
      </c>
      <c r="C44" s="124">
        <v>3268.8551299999995</v>
      </c>
      <c r="D44" s="124">
        <v>3334.53152</v>
      </c>
      <c r="E44" s="124">
        <v>3172.5214200000005</v>
      </c>
      <c r="F44" s="124">
        <v>2929.1715999999992</v>
      </c>
      <c r="G44"/>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row>
    <row r="45" spans="1:96" ht="16.5" customHeight="1" x14ac:dyDescent="0.25">
      <c r="A45" s="129" t="s">
        <v>24</v>
      </c>
      <c r="B45" s="134">
        <f t="shared" si="0"/>
        <v>59305.339559999105</v>
      </c>
      <c r="C45" s="132">
        <v>16963.215669999703</v>
      </c>
      <c r="D45" s="132">
        <v>26006.070789999681</v>
      </c>
      <c r="E45" s="132">
        <v>14413.22530999972</v>
      </c>
      <c r="F45" s="132">
        <v>1922.82779</v>
      </c>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row>
    <row r="46" spans="1:96" ht="16.5" customHeight="1" x14ac:dyDescent="0.25">
      <c r="A46" s="129" t="s">
        <v>25</v>
      </c>
      <c r="B46" s="134">
        <f t="shared" si="0"/>
        <v>359959.33662000007</v>
      </c>
      <c r="C46" s="132">
        <v>118291.31129000003</v>
      </c>
      <c r="D46" s="132">
        <v>85744.82819</v>
      </c>
      <c r="E46" s="132">
        <v>79614.613410000034</v>
      </c>
      <c r="F46" s="132">
        <v>76308.583730000013</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row>
    <row r="47" spans="1:96" ht="16.5" customHeight="1" x14ac:dyDescent="0.25">
      <c r="A47" s="129" t="s">
        <v>37</v>
      </c>
      <c r="B47" s="134">
        <f t="shared" si="0"/>
        <v>11656.014239999999</v>
      </c>
      <c r="C47" s="132">
        <v>2125.0935899999999</v>
      </c>
      <c r="D47" s="132">
        <v>2242.7446300000001</v>
      </c>
      <c r="E47" s="132">
        <v>4894.5809199999994</v>
      </c>
      <c r="F47" s="132">
        <v>2393.5951</v>
      </c>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row>
    <row r="48" spans="1:96" ht="16.5" customHeight="1" x14ac:dyDescent="0.25">
      <c r="A48" s="129" t="s">
        <v>26</v>
      </c>
      <c r="B48" s="134">
        <f t="shared" si="0"/>
        <v>7243.7778099998131</v>
      </c>
      <c r="C48" s="132">
        <v>3202.4262200000285</v>
      </c>
      <c r="D48" s="132">
        <v>1962.833290000058</v>
      </c>
      <c r="E48" s="132">
        <v>1433.1628399997908</v>
      </c>
      <c r="F48" s="132">
        <v>645.35545999993644</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row>
    <row r="49" spans="1:50" ht="16.5" customHeight="1" x14ac:dyDescent="0.25">
      <c r="A49" s="129" t="s">
        <v>27</v>
      </c>
      <c r="B49" s="134">
        <f t="shared" si="0"/>
        <v>24089.187959999999</v>
      </c>
      <c r="C49" s="132">
        <v>529.52125000000001</v>
      </c>
      <c r="D49" s="132">
        <v>2140.3225500000003</v>
      </c>
      <c r="E49" s="132">
        <v>18106.980550000004</v>
      </c>
      <c r="F49" s="132">
        <v>3312.3636099999958</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row>
    <row r="50" spans="1:50" ht="16.5" customHeight="1" x14ac:dyDescent="0.25">
      <c r="A50" s="129" t="s">
        <v>110</v>
      </c>
      <c r="B50" s="134">
        <f t="shared" si="0"/>
        <v>38038.450069999992</v>
      </c>
      <c r="C50" s="132">
        <v>10135.89942</v>
      </c>
      <c r="D50" s="132">
        <v>11909.776260000001</v>
      </c>
      <c r="E50" s="132">
        <v>11510.291739999993</v>
      </c>
      <c r="F50" s="132">
        <v>4482.4826500000008</v>
      </c>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row>
    <row r="51" spans="1:50" ht="16.5" customHeight="1" x14ac:dyDescent="0.25">
      <c r="A51" s="129" t="s">
        <v>38</v>
      </c>
      <c r="B51" s="134">
        <f t="shared" si="0"/>
        <v>148227.73215000008</v>
      </c>
      <c r="C51" s="132">
        <v>0</v>
      </c>
      <c r="D51" s="132">
        <v>2433.8584000000005</v>
      </c>
      <c r="E51" s="132">
        <v>142621.03170000008</v>
      </c>
      <c r="F51" s="132">
        <v>3172.8420500000007</v>
      </c>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row>
    <row r="52" spans="1:50" ht="16.5" customHeight="1" x14ac:dyDescent="0.25">
      <c r="A52" s="129" t="s">
        <v>102</v>
      </c>
      <c r="B52" s="134">
        <f t="shared" si="0"/>
        <v>19181.542020000907</v>
      </c>
      <c r="C52" s="132">
        <v>6311.7615599999681</v>
      </c>
      <c r="D52" s="132">
        <v>3973.5005500003126</v>
      </c>
      <c r="E52" s="132">
        <v>4093.2345300003067</v>
      </c>
      <c r="F52" s="132">
        <v>4803.0453800003188</v>
      </c>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row>
    <row r="53" spans="1:50" ht="16.5" customHeight="1" x14ac:dyDescent="0.25">
      <c r="A53" s="129" t="s">
        <v>103</v>
      </c>
      <c r="B53" s="134">
        <f t="shared" si="0"/>
        <v>15053.361410001471</v>
      </c>
      <c r="C53" s="132">
        <v>4742.1619300005377</v>
      </c>
      <c r="D53" s="132">
        <v>3574.69746000022</v>
      </c>
      <c r="E53" s="132">
        <v>3197.3166300002595</v>
      </c>
      <c r="F53" s="132">
        <v>3539.1853900004526</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ht="16.5" customHeight="1" x14ac:dyDescent="0.25">
      <c r="A54" s="130" t="s">
        <v>28</v>
      </c>
      <c r="B54" s="135">
        <f t="shared" si="0"/>
        <v>6934.1087999999991</v>
      </c>
      <c r="C54" s="140">
        <v>2771.4081099999999</v>
      </c>
      <c r="D54" s="140">
        <v>1832.4492299999999</v>
      </c>
      <c r="E54" s="140">
        <v>1293.3342299999997</v>
      </c>
      <c r="F54" s="140">
        <v>1036.9172299999998</v>
      </c>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row>
    <row r="55" spans="1:50" ht="9.75" customHeight="1" x14ac:dyDescent="0.25">
      <c r="A55" s="17"/>
      <c r="B55" s="51"/>
      <c r="C55" s="51"/>
      <c r="D55" s="51"/>
      <c r="E55" s="51"/>
      <c r="F55" s="51"/>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row>
    <row r="56" spans="1:50" ht="21" customHeight="1" x14ac:dyDescent="0.25">
      <c r="A56" s="74" t="s">
        <v>89</v>
      </c>
      <c r="B56" s="80">
        <f t="shared" si="0"/>
        <v>4827319.7473460175</v>
      </c>
      <c r="C56" s="80">
        <f>+C8+C16+C19+C42+SUM(C45:C54)</f>
        <v>1418887.716204006</v>
      </c>
      <c r="D56" s="80">
        <f>+D8+D16+D19+D42+SUM(D45:D54)</f>
        <v>905323.08195800474</v>
      </c>
      <c r="E56" s="80">
        <f>+E8+E16+E19+E42+SUM(E45:E54)</f>
        <v>1157440.4237540024</v>
      </c>
      <c r="F56" s="80">
        <f>+F8+F16+F19+F42+SUM(F45:F54)</f>
        <v>1345668.5254300043</v>
      </c>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row>
    <row r="57" spans="1:50" ht="16.5" customHeight="1" x14ac:dyDescent="0.25">
      <c r="A57" s="76" t="s">
        <v>50</v>
      </c>
      <c r="B57" s="136">
        <f t="shared" si="0"/>
        <v>247159.95339000056</v>
      </c>
      <c r="C57" s="60">
        <v>75385.453679999933</v>
      </c>
      <c r="D57" s="60">
        <v>45053.805520000336</v>
      </c>
      <c r="E57" s="60">
        <v>50617.385019999914</v>
      </c>
      <c r="F57" s="60">
        <v>76103.309170000357</v>
      </c>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row>
    <row r="58" spans="1:50" ht="14.45" customHeight="1" x14ac:dyDescent="0.25">
      <c r="A58" s="76" t="s">
        <v>51</v>
      </c>
      <c r="B58" s="136">
        <f t="shared" si="0"/>
        <v>9026.7212700000018</v>
      </c>
      <c r="C58" s="60">
        <v>2414.1078400000001</v>
      </c>
      <c r="D58" s="60">
        <v>3367.8144799999995</v>
      </c>
      <c r="E58" s="60">
        <v>2666.4942400000014</v>
      </c>
      <c r="F58" s="60">
        <v>578.30471000000011</v>
      </c>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row>
    <row r="59" spans="1:50" ht="21.75" customHeight="1" x14ac:dyDescent="0.25">
      <c r="A59" s="65" t="s">
        <v>90</v>
      </c>
      <c r="B59" s="81">
        <f t="shared" si="0"/>
        <v>4571133.0726860166</v>
      </c>
      <c r="C59" s="81">
        <f t="shared" ref="C59:F59" si="1">+C56-C57-C58</f>
        <v>1341088.154684006</v>
      </c>
      <c r="D59" s="81">
        <f t="shared" si="1"/>
        <v>856901.46195800451</v>
      </c>
      <c r="E59" s="81">
        <f t="shared" si="1"/>
        <v>1104156.5444940026</v>
      </c>
      <c r="F59" s="81">
        <f t="shared" si="1"/>
        <v>1268986.911550004</v>
      </c>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row>
    <row r="60" spans="1:50" ht="14.45" customHeight="1" x14ac:dyDescent="0.25">
      <c r="A60" s="73" t="s">
        <v>65</v>
      </c>
      <c r="B60" s="136">
        <f t="shared" si="0"/>
        <v>49119.215370000718</v>
      </c>
      <c r="C60" s="61">
        <v>12842.768980000374</v>
      </c>
      <c r="D60" s="61">
        <v>13177.271710000217</v>
      </c>
      <c r="E60" s="61">
        <v>10706.957570000035</v>
      </c>
      <c r="F60" s="61">
        <v>12392.217110000094</v>
      </c>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row>
    <row r="61" spans="1:50" ht="14.45" customHeight="1" outlineLevel="1" x14ac:dyDescent="0.25">
      <c r="A61" s="79" t="s">
        <v>55</v>
      </c>
      <c r="B61" s="136">
        <f t="shared" si="0"/>
        <v>15849.18832999999</v>
      </c>
      <c r="C61" s="61">
        <v>2049.0139899999999</v>
      </c>
      <c r="D61" s="61">
        <v>2517.0071099999996</v>
      </c>
      <c r="E61" s="61">
        <v>5743.013649999988</v>
      </c>
      <c r="F61" s="61">
        <v>5540.153580000002</v>
      </c>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row>
    <row r="62" spans="1:50" ht="14.45" customHeight="1" outlineLevel="1" x14ac:dyDescent="0.25">
      <c r="A62" s="79" t="s">
        <v>54</v>
      </c>
      <c r="B62" s="136">
        <f t="shared" si="0"/>
        <v>33011.711670000732</v>
      </c>
      <c r="C62" s="61">
        <v>10699.154580000373</v>
      </c>
      <c r="D62" s="61">
        <v>10631.876340000217</v>
      </c>
      <c r="E62" s="61">
        <v>4947.7535700000453</v>
      </c>
      <c r="F62" s="61">
        <v>6732.9271800000943</v>
      </c>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row>
    <row r="63" spans="1:50" ht="14.45" customHeight="1" outlineLevel="1" x14ac:dyDescent="0.25">
      <c r="A63" s="79" t="s">
        <v>53</v>
      </c>
      <c r="B63" s="136">
        <f t="shared" si="0"/>
        <v>258.31537000000196</v>
      </c>
      <c r="C63" s="61">
        <v>94.600410000000153</v>
      </c>
      <c r="D63" s="61">
        <v>28.38826000000164</v>
      </c>
      <c r="E63" s="61">
        <v>16.19035000000056</v>
      </c>
      <c r="F63" s="61">
        <v>119.13634999999962</v>
      </c>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row>
    <row r="64" spans="1:50" ht="20.25" customHeight="1" x14ac:dyDescent="0.25">
      <c r="A64" s="75" t="s">
        <v>94</v>
      </c>
      <c r="B64" s="82">
        <f t="shared" si="0"/>
        <v>4522013.8573160162</v>
      </c>
      <c r="C64" s="82">
        <f t="shared" ref="C64:F64" si="2">+C59-C60</f>
        <v>1328245.3857040056</v>
      </c>
      <c r="D64" s="82">
        <f t="shared" si="2"/>
        <v>843724.19024800428</v>
      </c>
      <c r="E64" s="82">
        <f t="shared" si="2"/>
        <v>1093449.5869240025</v>
      </c>
      <c r="F64" s="82">
        <f t="shared" si="2"/>
        <v>1256594.694440004</v>
      </c>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row>
    <row r="65" spans="1:50" customFormat="1" x14ac:dyDescent="0.25">
      <c r="A65" s="207" t="s">
        <v>123</v>
      </c>
      <c r="B65" s="207"/>
      <c r="C65" s="207"/>
      <c r="D65" s="141"/>
      <c r="E65" s="144"/>
      <c r="F65" s="147"/>
    </row>
    <row r="66" spans="1:50" ht="80.25" customHeight="1" x14ac:dyDescent="0.25">
      <c r="A66" s="222" t="s">
        <v>104</v>
      </c>
      <c r="B66" s="222"/>
      <c r="C66" s="222"/>
      <c r="D66" s="142"/>
      <c r="E66" s="145"/>
      <c r="F66" s="153"/>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row>
    <row r="67" spans="1:50" x14ac:dyDescent="0.25">
      <c r="A67" s="207" t="s">
        <v>63</v>
      </c>
      <c r="B67" s="207"/>
      <c r="C67" s="207"/>
      <c r="D67" s="141"/>
      <c r="E67" s="144"/>
      <c r="F67" s="147"/>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row>
    <row r="68" spans="1:50" x14ac:dyDescent="0.25">
      <c r="A68" s="207" t="s">
        <v>108</v>
      </c>
      <c r="B68" s="207"/>
      <c r="C68" s="207"/>
      <c r="D68" s="141"/>
      <c r="E68" s="144"/>
      <c r="F68" s="147"/>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row>
    <row r="69" spans="1:50" s="7" customFormat="1" ht="13.9" customHeight="1" x14ac:dyDescent="0.25">
      <c r="A69" s="217" t="s">
        <v>109</v>
      </c>
      <c r="B69" s="217"/>
      <c r="C69" s="217"/>
      <c r="D69" s="143"/>
      <c r="E69" s="146"/>
      <c r="F69" s="148"/>
      <c r="G69"/>
    </row>
    <row r="70" spans="1:50" s="7" customFormat="1" ht="13.9" customHeight="1" x14ac:dyDescent="0.25">
      <c r="A70" s="207" t="s">
        <v>66</v>
      </c>
      <c r="B70" s="207"/>
      <c r="C70" s="207"/>
      <c r="D70" s="141"/>
      <c r="E70" s="144"/>
      <c r="F70" s="147"/>
      <c r="G70"/>
    </row>
    <row r="71" spans="1:50" s="2" customFormat="1" ht="12.75" x14ac:dyDescent="0.2">
      <c r="A71" s="207" t="s">
        <v>60</v>
      </c>
      <c r="B71" s="207"/>
      <c r="C71" s="207"/>
      <c r="D71" s="141"/>
      <c r="E71" s="144"/>
      <c r="F71" s="147"/>
    </row>
    <row r="72" spans="1:50" s="7" customFormat="1" ht="15" customHeight="1" x14ac:dyDescent="0.2">
      <c r="A72" s="208" t="s">
        <v>124</v>
      </c>
      <c r="B72" s="208"/>
      <c r="C72" s="208"/>
      <c r="D72" s="208"/>
      <c r="E72" s="208"/>
      <c r="F72" s="208"/>
      <c r="G72" s="208"/>
      <c r="H72" s="208"/>
      <c r="I72" s="19"/>
    </row>
    <row r="73" spans="1:50" x14ac:dyDescent="0.25">
      <c r="A73" s="42" t="s">
        <v>64</v>
      </c>
      <c r="B73" s="41"/>
      <c r="C73" s="41"/>
      <c r="D73" s="41"/>
      <c r="E73" s="41"/>
      <c r="F73" s="41"/>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row>
    <row r="74" spans="1:50" x14ac:dyDescent="0.25">
      <c r="A74" s="42" t="s">
        <v>29</v>
      </c>
      <c r="B74" s="41"/>
      <c r="C74" s="41"/>
      <c r="D74" s="41"/>
      <c r="E74" s="41"/>
      <c r="F74" s="41"/>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row>
    <row r="75" spans="1:50" x14ac:dyDescent="0.25">
      <c r="A75" s="40"/>
      <c r="B75" s="40"/>
      <c r="C75" s="40"/>
      <c r="D75" s="40"/>
      <c r="E75" s="40"/>
      <c r="F75" s="40"/>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row>
    <row r="76" spans="1:50" x14ac:dyDescent="0.25">
      <c r="A76" s="40"/>
      <c r="B76" s="40"/>
      <c r="C76" s="40"/>
      <c r="D76" s="40"/>
      <c r="E76" s="40"/>
      <c r="F76" s="40"/>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row>
    <row r="77" spans="1:50" x14ac:dyDescent="0.25">
      <c r="A77" s="39"/>
      <c r="B77" s="38"/>
      <c r="C77" s="38"/>
      <c r="D77" s="38"/>
      <c r="E77" s="38"/>
      <c r="F77" s="38"/>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row>
    <row r="78" spans="1:50" x14ac:dyDescent="0.25">
      <c r="A78" s="39"/>
      <c r="B78" s="38"/>
      <c r="C78" s="38"/>
      <c r="D78" s="38"/>
      <c r="E78" s="38"/>
      <c r="F78" s="38"/>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row>
    <row r="79" spans="1:50" x14ac:dyDescent="0.25">
      <c r="A79" s="39"/>
      <c r="B79" s="38"/>
      <c r="C79" s="38"/>
      <c r="D79" s="38"/>
      <c r="E79" s="38"/>
      <c r="F79" s="38"/>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row>
    <row r="80" spans="1:50" x14ac:dyDescent="0.25">
      <c r="A80" s="39"/>
      <c r="B80" s="38"/>
      <c r="C80" s="38"/>
      <c r="D80" s="38"/>
      <c r="E80" s="38"/>
      <c r="F80" s="38"/>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row>
    <row r="81" spans="1:6" x14ac:dyDescent="0.25">
      <c r="A81" s="39"/>
      <c r="B81" s="38"/>
      <c r="C81" s="38"/>
      <c r="D81" s="38"/>
      <c r="E81" s="38"/>
      <c r="F81" s="38"/>
    </row>
    <row r="82" spans="1:6" x14ac:dyDescent="0.25">
      <c r="A82" s="39"/>
      <c r="B82" s="38"/>
      <c r="C82" s="38"/>
      <c r="D82" s="38"/>
      <c r="E82" s="38"/>
      <c r="F82" s="38"/>
    </row>
    <row r="83" spans="1:6" x14ac:dyDescent="0.25">
      <c r="A83" s="39"/>
      <c r="B83" s="38"/>
      <c r="C83" s="38"/>
      <c r="D83" s="38"/>
      <c r="E83" s="38"/>
      <c r="F83" s="38"/>
    </row>
    <row r="84" spans="1:6" x14ac:dyDescent="0.25">
      <c r="A84" s="39"/>
      <c r="B84" s="38"/>
      <c r="C84" s="38"/>
      <c r="D84" s="38"/>
      <c r="E84" s="38"/>
      <c r="F84" s="38"/>
    </row>
    <row r="85" spans="1:6" x14ac:dyDescent="0.25">
      <c r="A85" s="39"/>
      <c r="B85" s="38"/>
      <c r="C85" s="38"/>
      <c r="D85" s="38"/>
      <c r="E85" s="38"/>
      <c r="F85" s="38"/>
    </row>
    <row r="86" spans="1:6" x14ac:dyDescent="0.25">
      <c r="A86" s="39"/>
      <c r="B86" s="38"/>
      <c r="C86" s="38"/>
      <c r="D86" s="38"/>
      <c r="E86" s="38"/>
      <c r="F86" s="38"/>
    </row>
    <row r="87" spans="1:6" x14ac:dyDescent="0.25">
      <c r="A87" s="39"/>
      <c r="B87" s="38"/>
      <c r="C87" s="38"/>
      <c r="D87" s="38"/>
      <c r="E87" s="38"/>
      <c r="F87" s="38"/>
    </row>
    <row r="88" spans="1:6" x14ac:dyDescent="0.25">
      <c r="A88" s="39"/>
      <c r="B88" s="38"/>
      <c r="C88" s="38"/>
      <c r="D88" s="38"/>
      <c r="E88" s="38"/>
      <c r="F88" s="38"/>
    </row>
    <row r="89" spans="1:6" x14ac:dyDescent="0.25">
      <c r="A89" s="39"/>
      <c r="B89" s="38"/>
      <c r="C89" s="38"/>
      <c r="D89" s="38"/>
      <c r="E89" s="38"/>
      <c r="F89" s="38"/>
    </row>
    <row r="90" spans="1:6" x14ac:dyDescent="0.25">
      <c r="A90" s="39"/>
      <c r="B90" s="38"/>
      <c r="C90" s="38"/>
      <c r="D90" s="38"/>
      <c r="E90" s="38"/>
      <c r="F90" s="38"/>
    </row>
    <row r="91" spans="1:6" x14ac:dyDescent="0.25">
      <c r="A91" s="39"/>
      <c r="B91" s="38"/>
      <c r="C91" s="38"/>
      <c r="D91" s="38"/>
      <c r="E91" s="38"/>
      <c r="F91" s="38"/>
    </row>
    <row r="92" spans="1:6" x14ac:dyDescent="0.25">
      <c r="A92" s="39"/>
      <c r="B92" s="38"/>
      <c r="C92" s="38"/>
      <c r="D92" s="38"/>
      <c r="E92" s="38"/>
      <c r="F92" s="38"/>
    </row>
    <row r="93" spans="1:6" x14ac:dyDescent="0.25">
      <c r="A93" s="39"/>
      <c r="B93" s="38"/>
      <c r="C93" s="38"/>
      <c r="D93" s="38"/>
      <c r="E93" s="38"/>
      <c r="F93" s="38"/>
    </row>
    <row r="94" spans="1:6" x14ac:dyDescent="0.25">
      <c r="A94" s="39"/>
      <c r="B94" s="38"/>
      <c r="C94" s="38"/>
      <c r="D94" s="38"/>
      <c r="E94" s="38"/>
      <c r="F94" s="38"/>
    </row>
    <row r="95" spans="1:6" x14ac:dyDescent="0.25">
      <c r="A95" s="39"/>
      <c r="B95" s="38"/>
      <c r="C95" s="38"/>
      <c r="D95" s="38"/>
      <c r="E95" s="38"/>
      <c r="F95" s="38"/>
    </row>
    <row r="96" spans="1:6" x14ac:dyDescent="0.25">
      <c r="A96" s="39"/>
      <c r="B96" s="38"/>
      <c r="C96" s="38"/>
      <c r="D96" s="38"/>
      <c r="E96" s="38"/>
      <c r="F96" s="38"/>
    </row>
    <row r="97" spans="1:6" x14ac:dyDescent="0.25">
      <c r="A97" s="39"/>
      <c r="B97" s="38"/>
      <c r="C97" s="38"/>
      <c r="D97" s="38"/>
      <c r="E97" s="38"/>
      <c r="F97" s="38"/>
    </row>
    <row r="98" spans="1:6" x14ac:dyDescent="0.25">
      <c r="A98" s="39"/>
      <c r="B98" s="38"/>
      <c r="C98" s="38"/>
      <c r="D98" s="38"/>
      <c r="E98" s="38"/>
      <c r="F98" s="38"/>
    </row>
    <row r="99" spans="1:6" x14ac:dyDescent="0.25">
      <c r="A99" s="39"/>
      <c r="B99" s="38"/>
      <c r="C99" s="38"/>
      <c r="D99" s="38"/>
      <c r="E99" s="38"/>
      <c r="F99" s="38"/>
    </row>
    <row r="100" spans="1:6" x14ac:dyDescent="0.25">
      <c r="A100" s="39"/>
      <c r="B100" s="38"/>
      <c r="C100" s="38"/>
      <c r="D100" s="38"/>
      <c r="E100" s="38"/>
      <c r="F100" s="38"/>
    </row>
    <row r="101" spans="1:6" x14ac:dyDescent="0.25">
      <c r="A101" s="39"/>
      <c r="B101" s="38"/>
      <c r="C101" s="38"/>
      <c r="D101" s="38"/>
      <c r="E101" s="38"/>
      <c r="F101" s="38"/>
    </row>
    <row r="102" spans="1:6" x14ac:dyDescent="0.25">
      <c r="A102" s="39"/>
      <c r="B102" s="38"/>
      <c r="C102" s="38"/>
      <c r="D102" s="38"/>
      <c r="E102" s="38"/>
      <c r="F102" s="38"/>
    </row>
    <row r="103" spans="1:6" x14ac:dyDescent="0.25">
      <c r="A103" s="39"/>
      <c r="B103" s="38"/>
      <c r="C103" s="38"/>
      <c r="D103" s="38"/>
      <c r="E103" s="38"/>
      <c r="F103" s="38"/>
    </row>
    <row r="104" spans="1:6" x14ac:dyDescent="0.25">
      <c r="A104" s="39"/>
      <c r="B104" s="38"/>
      <c r="C104" s="38"/>
      <c r="D104" s="38"/>
      <c r="E104" s="38"/>
      <c r="F104" s="38"/>
    </row>
    <row r="105" spans="1:6" x14ac:dyDescent="0.25">
      <c r="A105" s="39"/>
      <c r="B105" s="38"/>
      <c r="C105" s="38"/>
      <c r="D105" s="38"/>
      <c r="E105" s="38"/>
      <c r="F105" s="38"/>
    </row>
    <row r="106" spans="1:6" x14ac:dyDescent="0.25">
      <c r="A106" s="39"/>
      <c r="B106" s="38"/>
      <c r="C106" s="38"/>
      <c r="D106" s="38"/>
      <c r="E106" s="38"/>
      <c r="F106" s="38"/>
    </row>
    <row r="107" spans="1:6" x14ac:dyDescent="0.25">
      <c r="A107" s="39"/>
      <c r="B107" s="38"/>
      <c r="C107" s="38"/>
      <c r="D107" s="38"/>
      <c r="E107" s="38"/>
      <c r="F107" s="38"/>
    </row>
    <row r="108" spans="1:6" x14ac:dyDescent="0.25">
      <c r="A108" s="39"/>
      <c r="B108" s="38"/>
      <c r="C108" s="38"/>
      <c r="D108" s="38"/>
      <c r="E108" s="38"/>
      <c r="F108" s="38"/>
    </row>
    <row r="109" spans="1:6" x14ac:dyDescent="0.25">
      <c r="A109" s="39"/>
      <c r="B109" s="38"/>
      <c r="C109" s="38"/>
      <c r="D109" s="38"/>
      <c r="E109" s="38"/>
      <c r="F109" s="38"/>
    </row>
    <row r="110" spans="1:6" x14ac:dyDescent="0.25">
      <c r="A110" s="39"/>
      <c r="B110" s="38"/>
      <c r="C110" s="38"/>
      <c r="D110" s="38"/>
      <c r="E110" s="38"/>
      <c r="F110" s="38"/>
    </row>
    <row r="111" spans="1:6" x14ac:dyDescent="0.25">
      <c r="A111" s="39"/>
      <c r="B111" s="38"/>
      <c r="C111" s="38"/>
      <c r="D111" s="38"/>
      <c r="E111" s="38"/>
      <c r="F111" s="38"/>
    </row>
    <row r="112" spans="1:6" x14ac:dyDescent="0.25">
      <c r="A112" s="39"/>
      <c r="B112" s="38"/>
      <c r="C112" s="38"/>
      <c r="D112" s="38"/>
      <c r="E112" s="38"/>
      <c r="F112" s="38"/>
    </row>
    <row r="113" spans="1:6" x14ac:dyDescent="0.25">
      <c r="A113" s="39"/>
      <c r="B113" s="38"/>
      <c r="C113" s="38"/>
      <c r="D113" s="38"/>
      <c r="E113" s="38"/>
      <c r="F113" s="38"/>
    </row>
    <row r="114" spans="1:6" x14ac:dyDescent="0.25">
      <c r="A114" s="39"/>
      <c r="B114" s="38"/>
      <c r="C114" s="38"/>
      <c r="D114" s="38"/>
      <c r="E114" s="38"/>
      <c r="F114" s="38"/>
    </row>
  </sheetData>
  <mergeCells count="12">
    <mergeCell ref="A69:C69"/>
    <mergeCell ref="A70:C70"/>
    <mergeCell ref="A71:C71"/>
    <mergeCell ref="A72:H72"/>
    <mergeCell ref="A1:E1"/>
    <mergeCell ref="A2:E2"/>
    <mergeCell ref="A3:E3"/>
    <mergeCell ref="A4:E4"/>
    <mergeCell ref="A65:C65"/>
    <mergeCell ref="A66:C66"/>
    <mergeCell ref="A67:C67"/>
    <mergeCell ref="A68:C68"/>
  </mergeCells>
  <printOptions horizontalCentered="1" verticalCentered="1"/>
  <pageMargins left="0.39370078740157483" right="0.39370078740157483" top="0.35433070866141736" bottom="0.39370078740157483" header="0.39370078740157483" footer="0"/>
  <pageSetup paperSize="8" scale="65" orientation="landscape" r:id="rId1"/>
  <headerFooter>
    <oddHeader>&amp;R&amp;"Arial,Negrita"&amp;11CUADRO No. "B3"</oddHeader>
    <oddFooter>&amp;LFecha:  &amp;D&amp;R&amp;"Arial,Negrita"&amp;9Planificación Nacional - XM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Ene 2020</vt:lpstr>
      <vt:lpstr>Feb 2020</vt:lpstr>
      <vt:lpstr>Mar 2020</vt:lpstr>
      <vt:lpstr>Abr 2020</vt:lpstr>
      <vt:lpstr>Acum</vt:lpstr>
      <vt:lpstr>Recaudación abierta</vt:lpstr>
      <vt:lpstr>'Abr 2020'!Área_de_impresión</vt:lpstr>
      <vt:lpstr>Acum!Área_de_impresión</vt:lpstr>
      <vt:lpstr>'Ene 2020'!Área_de_impresión</vt:lpstr>
      <vt:lpstr>'Feb 2020'!Área_de_impresión</vt:lpstr>
      <vt:lpstr>'Mar 2020'!Área_de_impresión</vt:lpstr>
      <vt:lpstr>'Recaudación abierta'!Área_de_impresión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Chasi Toapanta, Julissa Elizabeth</dc:creator>
  <cp:lastModifiedBy>Chasi Toapanta, Julissa Elizabeth</cp:lastModifiedBy>
  <cp:lastPrinted>2019-10-03T17:15:07Z</cp:lastPrinted>
  <dcterms:created xsi:type="dcterms:W3CDTF">2018-02-06T15:09:54Z</dcterms:created>
  <dcterms:modified xsi:type="dcterms:W3CDTF">2020-05-11T21:58:54Z</dcterms:modified>
</cp:coreProperties>
</file>