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Users\aepc240916\Documents\PLANIFICACIÓN\Recaudación historico\"/>
    </mc:Choice>
  </mc:AlternateContent>
  <xr:revisionPtr revIDLastSave="0" documentId="13_ncr:1_{D881ADBD-207F-4396-A6A1-B1AE3F94DE70}" xr6:coauthVersionLast="47" xr6:coauthVersionMax="47" xr10:uidLastSave="{00000000-0000-0000-0000-000000000000}"/>
  <bookViews>
    <workbookView xWindow="-108" yWindow="-108" windowWidth="23256" windowHeight="12600" tabRatio="892" activeTab="1" xr2:uid="{00000000-000D-0000-FFFF-FFFF00000000}"/>
  </bookViews>
  <sheets>
    <sheet name="Ene-Dic 2016" sheetId="29" r:id="rId1"/>
    <sheet name="Recaudación abierta" sheetId="31" r:id="rId2"/>
  </sheets>
  <externalReferences>
    <externalReference r:id="rId3"/>
    <externalReference r:id="rId4"/>
  </externalReferences>
  <definedNames>
    <definedName name="_xlnm.Print_Area" localSheetId="0">'Ene-Dic 2016'!$A$1:$K$180</definedName>
    <definedName name="_xlnm.Print_Area" localSheetId="1">'Recaudación abierta'!$A$1:$O$79</definedName>
    <definedName name="REPRESENTANTE_SRI">[1]Presupuesto!$C$2:$H$2</definedName>
    <definedName name="Z_8CB2C254_96FC_4087_BB04_55B2BA5977AB_.wvu.PrintArea" localSheetId="1" hidden="1">'Recaudación abierta'!$A$1:$O$79</definedName>
  </definedNames>
  <calcPr calcId="191029"/>
  <customWorkbookViews>
    <customWorkbookView name="1" guid="{8CB2C254-96FC-4087-BB04-55B2BA5977AB}" maximized="1" xWindow="-8" yWindow="-8" windowWidth="1456" windowHeight="876" tabRatio="892"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5" i="31" l="1"/>
  <c r="D68" i="31"/>
  <c r="E68" i="31"/>
  <c r="F68" i="31"/>
  <c r="G68" i="31"/>
  <c r="H68" i="31"/>
  <c r="I68" i="31"/>
  <c r="J68" i="31"/>
  <c r="K68" i="31"/>
  <c r="L68" i="31"/>
  <c r="M68" i="31"/>
  <c r="N68" i="31"/>
  <c r="C68" i="31"/>
  <c r="D67" i="31"/>
  <c r="E67" i="31"/>
  <c r="F67" i="31"/>
  <c r="G67" i="31"/>
  <c r="H67" i="31"/>
  <c r="I67" i="31"/>
  <c r="J67" i="31"/>
  <c r="K67" i="31"/>
  <c r="L67" i="31"/>
  <c r="M67" i="31"/>
  <c r="N67" i="31"/>
  <c r="C67" i="31"/>
  <c r="D66" i="31"/>
  <c r="E66" i="31"/>
  <c r="E65" i="31" s="1"/>
  <c r="F66" i="31"/>
  <c r="G66" i="31"/>
  <c r="G65" i="31" s="1"/>
  <c r="H66" i="31"/>
  <c r="H65" i="31" s="1"/>
  <c r="I66" i="31"/>
  <c r="I65" i="31" s="1"/>
  <c r="J66" i="31"/>
  <c r="J65" i="31" s="1"/>
  <c r="K66" i="31"/>
  <c r="K65" i="31" s="1"/>
  <c r="L66" i="31"/>
  <c r="M66" i="31"/>
  <c r="N66" i="31"/>
  <c r="C66" i="31"/>
  <c r="B67" i="31" l="1"/>
  <c r="L65" i="31"/>
  <c r="D65" i="31"/>
  <c r="C65" i="31"/>
  <c r="N65" i="31"/>
  <c r="F65" i="31"/>
  <c r="B65" i="31" s="1"/>
  <c r="B68" i="31"/>
  <c r="B66" i="31"/>
  <c r="B21" i="31"/>
  <c r="B22" i="31"/>
  <c r="B23" i="31"/>
  <c r="B24" i="31"/>
  <c r="B25" i="31"/>
  <c r="B26" i="31"/>
  <c r="B27" i="31"/>
  <c r="B28" i="31"/>
  <c r="B29" i="31"/>
  <c r="B30" i="31"/>
  <c r="B31" i="31"/>
  <c r="B32" i="31"/>
  <c r="B33" i="31"/>
  <c r="B34" i="31"/>
  <c r="B35" i="31"/>
  <c r="B36" i="31"/>
  <c r="B37" i="31"/>
  <c r="B38" i="31"/>
  <c r="B39" i="31"/>
  <c r="B40" i="31"/>
  <c r="B41" i="31"/>
  <c r="I122" i="29" l="1"/>
  <c r="D61" i="31" l="1"/>
  <c r="D64" i="31" s="1"/>
  <c r="E61" i="31"/>
  <c r="E64" i="31" s="1"/>
  <c r="F61" i="31"/>
  <c r="F64" i="31" s="1"/>
  <c r="G61" i="31"/>
  <c r="G64" i="31" s="1"/>
  <c r="H61" i="31"/>
  <c r="H64" i="31" s="1"/>
  <c r="I61" i="31"/>
  <c r="I64" i="31" s="1"/>
  <c r="J61" i="31"/>
  <c r="J64" i="31" s="1"/>
  <c r="K61" i="31"/>
  <c r="K64" i="31" s="1"/>
  <c r="L61" i="31"/>
  <c r="L64" i="31" s="1"/>
  <c r="M61" i="31"/>
  <c r="M64" i="31" s="1"/>
  <c r="N61" i="31"/>
  <c r="N64" i="31" s="1"/>
  <c r="C61" i="31"/>
  <c r="B57" i="31"/>
  <c r="B58" i="31"/>
  <c r="B59" i="31"/>
  <c r="B49" i="31"/>
  <c r="B50" i="31"/>
  <c r="B51" i="31"/>
  <c r="B52" i="31"/>
  <c r="B53" i="31"/>
  <c r="B55" i="31"/>
  <c r="B56" i="31"/>
  <c r="G118" i="29" l="1"/>
  <c r="G114" i="29"/>
  <c r="G91" i="29" l="1"/>
  <c r="F118" i="29" l="1"/>
  <c r="F114" i="29"/>
  <c r="G89" i="29" l="1"/>
  <c r="G82" i="29" s="1"/>
  <c r="G51" i="29" s="1"/>
  <c r="G156" i="29"/>
  <c r="D165" i="29"/>
  <c r="D143" i="29"/>
  <c r="D144" i="29"/>
  <c r="D142" i="29"/>
  <c r="D125" i="29"/>
  <c r="D126" i="29"/>
  <c r="D127" i="29"/>
  <c r="D128" i="29"/>
  <c r="D129" i="29"/>
  <c r="D130" i="29"/>
  <c r="D131" i="29"/>
  <c r="D132" i="29"/>
  <c r="D133" i="29"/>
  <c r="D134" i="29"/>
  <c r="D135" i="29"/>
  <c r="D136" i="29"/>
  <c r="D137" i="29"/>
  <c r="D138" i="29"/>
  <c r="D139" i="29"/>
  <c r="D140" i="29"/>
  <c r="D141" i="29"/>
  <c r="F31" i="29" l="1"/>
  <c r="B48" i="31" l="1"/>
  <c r="B47" i="31"/>
  <c r="B46" i="31"/>
  <c r="B45" i="31"/>
  <c r="B44" i="31"/>
  <c r="B43" i="31"/>
  <c r="B42" i="31"/>
  <c r="B20" i="31"/>
  <c r="B19" i="31"/>
  <c r="B18" i="31"/>
  <c r="B17" i="31"/>
  <c r="B16" i="31"/>
  <c r="B15" i="31"/>
  <c r="B14" i="31"/>
  <c r="B13" i="31"/>
  <c r="B12" i="31"/>
  <c r="B11" i="31"/>
  <c r="B10" i="31"/>
  <c r="B9" i="31"/>
  <c r="B8" i="31"/>
  <c r="B63" i="31"/>
  <c r="B62" i="31"/>
  <c r="N69" i="31" l="1"/>
  <c r="D31" i="29" l="1"/>
  <c r="M69" i="31" l="1"/>
  <c r="L69" i="31"/>
  <c r="K69" i="31"/>
  <c r="J69" i="31"/>
  <c r="I69" i="31"/>
  <c r="H69" i="31"/>
  <c r="G69" i="31"/>
  <c r="F69" i="31"/>
  <c r="E69" i="31"/>
  <c r="D69" i="31"/>
  <c r="B61" i="31" l="1"/>
  <c r="D35" i="29"/>
  <c r="D38" i="29" s="1"/>
  <c r="F35" i="29"/>
  <c r="F38" i="29" s="1"/>
  <c r="G35" i="29"/>
  <c r="C64" i="31"/>
  <c r="B64" i="31" l="1"/>
  <c r="C69" i="31"/>
  <c r="D40" i="29"/>
  <c r="F40" i="29"/>
  <c r="F43" i="29" s="1"/>
  <c r="F45" i="29" s="1"/>
  <c r="G38" i="29"/>
  <c r="B69" i="31"/>
  <c r="D37" i="29" l="1"/>
  <c r="D43" i="29"/>
  <c r="D45" i="29" s="1"/>
  <c r="F37" i="29"/>
  <c r="G122" i="29" l="1"/>
  <c r="F122" i="29"/>
  <c r="D122" i="29"/>
  <c r="G49" i="29"/>
  <c r="F49" i="29"/>
  <c r="F80" i="29" l="1"/>
  <c r="F76" i="29"/>
  <c r="F53" i="29" l="1"/>
  <c r="F51" i="29" s="1"/>
  <c r="G148" i="29" l="1"/>
  <c r="D148" i="29"/>
  <c r="D147" i="29" l="1"/>
  <c r="D149" i="29" s="1"/>
  <c r="D159" i="29" s="1"/>
  <c r="F149" i="29" l="1"/>
  <c r="F159" i="29" s="1"/>
  <c r="F145" i="29"/>
  <c r="D124" i="29"/>
  <c r="D145" i="29" s="1"/>
  <c r="G147" i="29"/>
  <c r="F161" i="29" l="1"/>
  <c r="F158" i="29" s="1"/>
  <c r="D161" i="29"/>
  <c r="D164" i="29" s="1"/>
  <c r="D166" i="29" s="1"/>
  <c r="G149" i="29"/>
  <c r="G159" i="29" s="1"/>
  <c r="D158" i="29" l="1"/>
  <c r="G165" i="29" l="1"/>
  <c r="F165" i="29"/>
  <c r="F164" i="29" l="1"/>
  <c r="F166" i="29" s="1"/>
  <c r="G31" i="29" l="1"/>
  <c r="G145" i="29"/>
  <c r="G161" i="29" s="1"/>
  <c r="G158" i="29" l="1"/>
  <c r="I147" i="29"/>
  <c r="G164" i="29"/>
  <c r="I151" i="29"/>
  <c r="G40" i="29"/>
  <c r="I10" i="29" s="1"/>
  <c r="I124" i="29"/>
  <c r="I158" i="29" l="1"/>
  <c r="I159" i="29"/>
  <c r="G37" i="29"/>
  <c r="I33" i="29"/>
  <c r="I38" i="29"/>
  <c r="G43" i="29"/>
  <c r="G45" i="29" s="1"/>
  <c r="G166" i="29"/>
  <c r="I37" i="29" l="1"/>
</calcChain>
</file>

<file path=xl/sharedStrings.xml><?xml version="1.0" encoding="utf-8"?>
<sst xmlns="http://schemas.openxmlformats.org/spreadsheetml/2006/main" count="259" uniqueCount="140">
  <si>
    <t>CONCEPTOS</t>
  </si>
  <si>
    <t>Impuesto al Valor Agregado</t>
  </si>
  <si>
    <t>Impuesto a los Consumos Especiales</t>
  </si>
  <si>
    <t>ICE Cigarrillos</t>
  </si>
  <si>
    <t>ICE Bebidas Gaseosas</t>
  </si>
  <si>
    <t>ICE Aguas Minerales y Purificadas</t>
  </si>
  <si>
    <t>ICE Alcohol y Productos Alcohólicos</t>
  </si>
  <si>
    <t>ICE Cerveza</t>
  </si>
  <si>
    <t>ICE Vehículos</t>
  </si>
  <si>
    <t>ICE Telecomunicaciones</t>
  </si>
  <si>
    <t>ICE Aviones, tricares,etc. y otros NEP</t>
  </si>
  <si>
    <t>ICE Armas de Fuego</t>
  </si>
  <si>
    <t>ICE Cuotas Membresías Clubes</t>
  </si>
  <si>
    <t>ICE Perfumes, Aguas de Tocador</t>
  </si>
  <si>
    <t>ICE Servicios Casino - Juegos Azar</t>
  </si>
  <si>
    <t>ICE Focos Incandescentes</t>
  </si>
  <si>
    <t>ICE Videojuegos</t>
  </si>
  <si>
    <t>ICE Servicios Televisión Prepagada</t>
  </si>
  <si>
    <t>ICE Cocinas, calefones</t>
  </si>
  <si>
    <t>ICE Telefonía</t>
  </si>
  <si>
    <t>ICE Bebidas energizantes</t>
  </si>
  <si>
    <t>ICE Bebidas no alcoholicas</t>
  </si>
  <si>
    <t>Impuesto a los Vehículos Motorizados</t>
  </si>
  <si>
    <t>Impuesto a la Salida de Divisas</t>
  </si>
  <si>
    <t>RISE</t>
  </si>
  <si>
    <t>Regalías, patentes y utilidades de conservación minera</t>
  </si>
  <si>
    <t>Otros Ingresos</t>
  </si>
  <si>
    <t>A la renta empresas petroleras y otros NEP</t>
  </si>
  <si>
    <t>Retenciones Mensuales</t>
  </si>
  <si>
    <t>Herencias, Legados y Donaciones</t>
  </si>
  <si>
    <t>Personas Jurídicas</t>
  </si>
  <si>
    <t>Personas Naturales</t>
  </si>
  <si>
    <t>Anticipos al IR</t>
  </si>
  <si>
    <t>Impuesto Fomento Ambiental</t>
  </si>
  <si>
    <t>Impuesto Activos en el Exterior</t>
  </si>
  <si>
    <t>Contribución para la atención integral del cancer</t>
  </si>
  <si>
    <t>Impuesto Ambiental Contaminación  Vehicular</t>
  </si>
  <si>
    <t>Impuesto Redimible Botellas Plásticas no Retornable</t>
  </si>
  <si>
    <t>-miles de dólares-</t>
  </si>
  <si>
    <t>CLASIFICACIÓN</t>
  </si>
  <si>
    <t>INTERNOS</t>
  </si>
  <si>
    <t>SUBTOTAL</t>
  </si>
  <si>
    <t>IMPORTACIONES</t>
  </si>
  <si>
    <t xml:space="preserve">SUBTOTAL </t>
  </si>
  <si>
    <t>DIRECTOS</t>
  </si>
  <si>
    <t>INDIRECTOS</t>
  </si>
  <si>
    <t>TOTALES</t>
  </si>
  <si>
    <t>(-) Notas de Crédito</t>
  </si>
  <si>
    <t>(-) Compensaciones</t>
  </si>
  <si>
    <t>Nota (5):   Corresponde al valor de recaudación, restando Notas de crédito y compensaciones</t>
  </si>
  <si>
    <t>Nota (7):   Corresponde al valor efectivo, descontando los valores de devoluciones de impuestos</t>
  </si>
  <si>
    <t xml:space="preserve">Devoluciones Otros </t>
  </si>
  <si>
    <t>Devoluciones IVA</t>
  </si>
  <si>
    <t>Devoluciones I.Renta</t>
  </si>
  <si>
    <t>TOTAL</t>
  </si>
  <si>
    <t>CONSOLIDADO NACIONAL</t>
  </si>
  <si>
    <t>ENERO</t>
  </si>
  <si>
    <t>Impuesto Ambiental Contaminación Vehicular</t>
  </si>
  <si>
    <t>Fuente: Base de datos SRI - BCE - SENAE - Coord. Reintegro Tributario</t>
  </si>
  <si>
    <t>FEBRERO</t>
  </si>
  <si>
    <t>MARZO</t>
  </si>
  <si>
    <t>ABRIL</t>
  </si>
  <si>
    <t>MAYO</t>
  </si>
  <si>
    <t>JUNIO</t>
  </si>
  <si>
    <t>IVA Importaciones</t>
  </si>
  <si>
    <t>ICE Importaciones</t>
  </si>
  <si>
    <t>IVA Operaciones Internas</t>
  </si>
  <si>
    <t>ICE Operaciones Internas</t>
  </si>
  <si>
    <t>JULIO</t>
  </si>
  <si>
    <t>AGOSTO</t>
  </si>
  <si>
    <t>SEPTIEMBRE</t>
  </si>
  <si>
    <r>
      <t>(A)  TOTAL RECAUDADO</t>
    </r>
    <r>
      <rPr>
        <b/>
        <sz val="12"/>
        <color theme="0"/>
        <rFont val="Arial"/>
        <family val="2"/>
      </rPr>
      <t xml:space="preserve"> </t>
    </r>
    <r>
      <rPr>
        <sz val="12"/>
        <color theme="0"/>
        <rFont val="Arial"/>
        <family val="2"/>
      </rPr>
      <t>(SIN CONSIDERAR VALORES OCASIONALES PARA EFECTOS DE COMPARACIÓN INTERANUAL)</t>
    </r>
  </si>
  <si>
    <r>
      <t xml:space="preserve">Retenciones Mensuales </t>
    </r>
    <r>
      <rPr>
        <vertAlign val="superscript"/>
        <sz val="11"/>
        <color theme="3" tint="-0.499984740745262"/>
        <rFont val="Arial"/>
        <family val="2"/>
      </rPr>
      <t>(2)</t>
    </r>
  </si>
  <si>
    <r>
      <t xml:space="preserve">Declaraciones de Impuesto a la Renta </t>
    </r>
    <r>
      <rPr>
        <vertAlign val="superscript"/>
        <sz val="11"/>
        <color theme="3" tint="-0.499984740745262"/>
        <rFont val="Arial"/>
        <family val="2"/>
      </rPr>
      <t>(3)</t>
    </r>
  </si>
  <si>
    <t>Nota (2):   Incluye retenciones contratos petroleros</t>
  </si>
  <si>
    <t>Nota (3):   Corresponde a lo recaudado  por Impuesto a la Renta de personas naturales y sociedades (menos anticipos y retenciones) más herencias, legados y donaciones.</t>
  </si>
  <si>
    <t>Nota (4):   Total Recaudación incluye Notas de Crédito y TBC's.</t>
  </si>
  <si>
    <r>
      <t>TOTAL REMISIÓN</t>
    </r>
    <r>
      <rPr>
        <b/>
        <vertAlign val="superscript"/>
        <sz val="12"/>
        <color theme="0"/>
        <rFont val="Arial"/>
        <family val="2"/>
      </rPr>
      <t>(8)</t>
    </r>
  </si>
  <si>
    <t>TOTAL VALORES OCASIONALES</t>
  </si>
  <si>
    <r>
      <t xml:space="preserve">(B)  VALORES OCASIONALES </t>
    </r>
    <r>
      <rPr>
        <b/>
        <sz val="12"/>
        <color theme="0"/>
        <rFont val="Arial"/>
        <family val="2"/>
      </rPr>
      <t xml:space="preserve"> </t>
    </r>
    <r>
      <rPr>
        <sz val="12"/>
        <color theme="0"/>
        <rFont val="Arial"/>
        <family val="2"/>
      </rPr>
      <t>(NO CONSIDERADOS PARA EFECTOS DE COMPARACIÓN INTERANUAL)</t>
    </r>
  </si>
  <si>
    <t>(d) Notas de Crédito</t>
  </si>
  <si>
    <t>(e) Compensaciones</t>
  </si>
  <si>
    <r>
      <t xml:space="preserve">(c=a+b) RECAUDACIÓN BRUTA </t>
    </r>
    <r>
      <rPr>
        <b/>
        <vertAlign val="superscript"/>
        <sz val="11"/>
        <color theme="0"/>
        <rFont val="Arial"/>
        <family val="2"/>
      </rPr>
      <t>(4)</t>
    </r>
  </si>
  <si>
    <r>
      <t>(f=c-d-e) RECAUDACIÓN EN EFECTIVO</t>
    </r>
    <r>
      <rPr>
        <b/>
        <vertAlign val="superscript"/>
        <sz val="11"/>
        <color theme="0"/>
        <rFont val="Arial"/>
        <family val="2"/>
      </rPr>
      <t xml:space="preserve"> (5)</t>
    </r>
  </si>
  <si>
    <r>
      <t xml:space="preserve">(g) Devoluciones </t>
    </r>
    <r>
      <rPr>
        <vertAlign val="superscript"/>
        <sz val="10"/>
        <rFont val="Arial"/>
        <family val="2"/>
      </rPr>
      <t>(6)</t>
    </r>
  </si>
  <si>
    <r>
      <t xml:space="preserve">(C=A+B)  TOTAL RECAUDADO </t>
    </r>
    <r>
      <rPr>
        <sz val="12"/>
        <color theme="0"/>
        <rFont val="Arial"/>
        <family val="2"/>
      </rPr>
      <t>(CONSIDERANDO VALORES OCASIONALES)</t>
    </r>
  </si>
  <si>
    <t>SERVICIO DE RENTAS INTERNAS</t>
  </si>
  <si>
    <r>
      <t>RECAUDACIÓN NACIONAL</t>
    </r>
    <r>
      <rPr>
        <b/>
        <vertAlign val="superscript"/>
        <sz val="14"/>
        <color theme="8" tint="-0.499984740745262"/>
        <rFont val="Arial"/>
        <family val="2"/>
      </rPr>
      <t>(1)</t>
    </r>
  </si>
  <si>
    <r>
      <t xml:space="preserve">RECAUDACIÓN DEL SERVICIO DE RENTAS INTERNAS </t>
    </r>
    <r>
      <rPr>
        <b/>
        <vertAlign val="superscript"/>
        <sz val="14"/>
        <color theme="8" tint="-0.499984740745262"/>
        <rFont val="Arial"/>
        <family val="2"/>
      </rPr>
      <t>(1)</t>
    </r>
  </si>
  <si>
    <t>OCTUBRE</t>
  </si>
  <si>
    <t>EXTERNOS</t>
  </si>
  <si>
    <t>(b) SUBTOTAL EXTERNOS</t>
  </si>
  <si>
    <t>(a) SUBTOTAL INTERNOS</t>
  </si>
  <si>
    <t>NOVIEMBRE</t>
  </si>
  <si>
    <t>DICIEMBRE</t>
  </si>
  <si>
    <r>
      <t xml:space="preserve">(h=f-g)  RECAUCIÓN NETA </t>
    </r>
    <r>
      <rPr>
        <sz val="9"/>
        <color theme="0"/>
        <rFont val="Arial"/>
        <family val="2"/>
      </rPr>
      <t>(SIN CONSIDERAR VALORES OCASIONALES PARA EFECTOS DE COMPARACIÓN INTERANUAL)</t>
    </r>
    <r>
      <rPr>
        <b/>
        <vertAlign val="superscript"/>
        <sz val="11"/>
        <color theme="0"/>
        <rFont val="Arial"/>
        <family val="2"/>
      </rPr>
      <t>(7)</t>
    </r>
  </si>
  <si>
    <t xml:space="preserve"> ENERO - DICIEMBRE 2016</t>
  </si>
  <si>
    <t>Meta 
2016</t>
  </si>
  <si>
    <t>Recaudación
 2015</t>
  </si>
  <si>
    <t>Recaudación 
2016</t>
  </si>
  <si>
    <t>Participación de la Recaudación 2016</t>
  </si>
  <si>
    <t>Intereses por Mora Tributaria</t>
  </si>
  <si>
    <t>Multas Tributarias Fiscales</t>
  </si>
  <si>
    <t>Tierras Rurales</t>
  </si>
  <si>
    <t>CONTRIBUCIONES SOLIDARIAS</t>
  </si>
  <si>
    <t>Contribución solidaria sobre el patrimonio</t>
  </si>
  <si>
    <t>Contribución solidaria sobre las utilidades</t>
  </si>
  <si>
    <t>Contribución solidaria sobre bienes inmuebles y derechos representativos de capital de propiedad de sociedades no residentes</t>
  </si>
  <si>
    <t>Contribución solidaria de un día de remuneración</t>
  </si>
  <si>
    <t>Contribución 2% IVA</t>
  </si>
  <si>
    <t>(c) SUBTOTAL CONTRIBUCIONES</t>
  </si>
  <si>
    <r>
      <t xml:space="preserve">(d=a+b+c) RECAUDACIÓN BRUTA </t>
    </r>
    <r>
      <rPr>
        <b/>
        <vertAlign val="superscript"/>
        <sz val="11"/>
        <color theme="0"/>
        <rFont val="Arial"/>
        <family val="2"/>
      </rPr>
      <t>(4)</t>
    </r>
  </si>
  <si>
    <t>(e) Notas de Crédito</t>
  </si>
  <si>
    <t>(f) Compensaciones</t>
  </si>
  <si>
    <r>
      <t xml:space="preserve">(g=d-e-f) RECAUDACIÓN EN EFECTIVO </t>
    </r>
    <r>
      <rPr>
        <b/>
        <vertAlign val="superscript"/>
        <sz val="11"/>
        <color theme="0"/>
        <rFont val="Arial"/>
        <family val="2"/>
      </rPr>
      <t>(5)</t>
    </r>
  </si>
  <si>
    <r>
      <t>(h) Devoluciones</t>
    </r>
    <r>
      <rPr>
        <vertAlign val="superscript"/>
        <sz val="10"/>
        <color theme="3" tint="-0.499984740745262"/>
        <rFont val="Arial"/>
        <family val="2"/>
      </rPr>
      <t xml:space="preserve"> (6)</t>
    </r>
  </si>
  <si>
    <r>
      <t xml:space="preserve">(i=g-h)  RECAUCIÓN NETA </t>
    </r>
    <r>
      <rPr>
        <sz val="9"/>
        <color theme="0"/>
        <rFont val="Arial"/>
        <family val="2"/>
      </rPr>
      <t>(CONSIDERANDO VALORES OCASIONALES)</t>
    </r>
    <r>
      <rPr>
        <b/>
        <sz val="10"/>
        <color theme="0"/>
        <rFont val="Arial"/>
        <family val="2"/>
      </rPr>
      <t xml:space="preserve">  </t>
    </r>
    <r>
      <rPr>
        <b/>
        <vertAlign val="superscript"/>
        <sz val="10"/>
        <color theme="0"/>
        <rFont val="Arial"/>
        <family val="2"/>
      </rPr>
      <t>(7)</t>
    </r>
  </si>
  <si>
    <t>Nota (8): Corresponde a  los valores recaudados por la aplicación de la Ley Orgánica de Remisión de Intereses, Multas y Recargos.</t>
  </si>
  <si>
    <r>
      <t>TOTAL CONTRIBUCIONES SOLIDARIAS</t>
    </r>
    <r>
      <rPr>
        <b/>
        <vertAlign val="superscript"/>
        <sz val="12"/>
        <color theme="0"/>
        <rFont val="Arial"/>
        <family val="2"/>
      </rPr>
      <t>(9)</t>
    </r>
  </si>
  <si>
    <t>Nota (9): Corresponde a los valores recaudados por concepto de contribuciones solidarias derivadas de la Ley Orgánica de Solidaridad y de Corresponsabilidad Ciudadana.</t>
  </si>
  <si>
    <t>Elaboración:    Dirección Nacional de Planificación y Gestión Estratégica</t>
  </si>
  <si>
    <r>
      <t>TOTAL OXY</t>
    </r>
    <r>
      <rPr>
        <b/>
        <vertAlign val="superscript"/>
        <sz val="12"/>
        <color theme="0"/>
        <rFont val="Arial"/>
        <family val="2"/>
      </rPr>
      <t>(10)</t>
    </r>
  </si>
  <si>
    <t>Nota (10):  Corresponde a los valores recaudados por la caducidad del contrato de la empresa OXY</t>
  </si>
  <si>
    <t>Imp. Activos en el Exterior</t>
  </si>
  <si>
    <t>Contribución para la atención integral del cáncer</t>
  </si>
  <si>
    <r>
      <t>Declaraciones de Impuesto a la Renta</t>
    </r>
    <r>
      <rPr>
        <vertAlign val="superscript"/>
        <sz val="10"/>
        <color theme="3" tint="-0.499984740745262"/>
        <rFont val="Arial"/>
        <family val="2"/>
      </rPr>
      <t>(2)</t>
    </r>
  </si>
  <si>
    <t>Nota (2):   Corresponde a lo recaudado  por Impuesto a la Renta de personas naturales y sociedades (menos anticipos y retenciones) más herencias, legados y donaciones.</t>
  </si>
  <si>
    <r>
      <t xml:space="preserve">RECAUDACIÓN BRUTA </t>
    </r>
    <r>
      <rPr>
        <b/>
        <vertAlign val="superscript"/>
        <sz val="11"/>
        <color theme="0"/>
        <rFont val="Arial"/>
        <family val="2"/>
      </rPr>
      <t>(3)</t>
    </r>
  </si>
  <si>
    <r>
      <t xml:space="preserve">RECAUDACIÓN EN EFECTIVO </t>
    </r>
    <r>
      <rPr>
        <b/>
        <vertAlign val="superscript"/>
        <sz val="11"/>
        <color theme="0"/>
        <rFont val="Arial"/>
        <family val="2"/>
      </rPr>
      <t>(4)</t>
    </r>
  </si>
  <si>
    <r>
      <t xml:space="preserve">(-) Devoluciones </t>
    </r>
    <r>
      <rPr>
        <vertAlign val="superscript"/>
        <sz val="10"/>
        <rFont val="Arial"/>
        <family val="2"/>
      </rPr>
      <t>(5)</t>
    </r>
  </si>
  <si>
    <r>
      <t xml:space="preserve">RECAUDACIÓN NETA </t>
    </r>
    <r>
      <rPr>
        <b/>
        <vertAlign val="superscript"/>
        <sz val="11"/>
        <color theme="0"/>
        <rFont val="Arial"/>
        <family val="2"/>
      </rPr>
      <t>(6)</t>
    </r>
  </si>
  <si>
    <t>Nota (3): Total Recaudación incluye Notas de Crédito, Compensaciones y TBC's.</t>
  </si>
  <si>
    <t>Nota (4): Corresponde al valor de recaudación, restando notas de crédito y compensaciones</t>
  </si>
  <si>
    <t>Nota (5): Devoluciones acreditas en efectivo</t>
  </si>
  <si>
    <t>Nota (6): Corresponde al valor efectivo, descontando los valores de devoluciones de impuestos</t>
  </si>
  <si>
    <t>ENERO - DICIEMBRE 2016</t>
  </si>
  <si>
    <t>Impuesto a la Renta Global</t>
  </si>
  <si>
    <t>Nota (6):  Devoluciones acreditadas en efectivo</t>
  </si>
  <si>
    <t>Nota (1):   “A partir del año 2016, las estadísticas de recaudación de impuestos que publica el Servicio de Rentas Internas, incluye todas sus formas de pago:  Efectivo, Títulos del Banco Central, Compensacones y Notas de crédito, con el fin de analizar el desempeño de cada impuesto en forma objetiva.  La recaudación comparada con el  mismo periodo del año anterior, también se encuentra bajo la misma metodología.  El Título del Banco Central se empezó a emitir desde el 10 de julio de 2015”. Los valores de recaudación que se transfieren a la cuenta corriente única del Ministerio de Economía y Finanzas serán enviados a ésta Institución para su gestión pertinente.</t>
  </si>
  <si>
    <t>Versión_2_Mayo_2021  (actualizada 06/05/2021)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</si>
</sst>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_(&quot;$&quot;\ * #,##0.00_);_(&quot;$&quot;\ * \(#,##0.00\);_(&quot;$&quot;\ * &quot;-&quot;??_);_(@_)"/>
    <numFmt numFmtId="166" formatCode="_(* #,##0.00_);_(* \(#,##0.00\);_(* &quot;-&quot;??_);_(@_)"/>
    <numFmt numFmtId="167" formatCode="#,##0.0"/>
    <numFmt numFmtId="168" formatCode="_(* #,##0_);_(* \(#,##0\);_(* &quot;-&quot;??_);_(@_)"/>
    <numFmt numFmtId="169" formatCode="0.0%"/>
    <numFmt numFmtId="170" formatCode="_-* #,##0.00\ _€_-;\-* #,##0.00\ _€_-;_-* &quot;-&quot;??\ _€_-;_-@_-"/>
    <numFmt numFmtId="171" formatCode="_(* #,##0.0_);_(* \(#,##0.0\);_(* &quot;-&quot;??_);_(@_)"/>
    <numFmt numFmtId="172" formatCode="_-* #,##0.00\ &quot;€&quot;_-;\-* #,##0.00\ &quot;€&quot;_-;_-* &quot;-&quot;??\ &quot;€&quot;_-;_-@_-"/>
  </numFmts>
  <fonts count="44" x14ac:knownFonts="1">
    <font>
      <sz val="11"/>
      <color theme="1"/>
      <name val="Calibri"/>
      <family val="2"/>
      <scheme val="minor"/>
    </font>
    <font>
      <sz val="11"/>
      <color theme="1"/>
      <name val="Calibri"/>
      <family val="2"/>
      <scheme val="minor"/>
    </font>
    <font>
      <sz val="10"/>
      <name val="Arial"/>
      <family val="2"/>
    </font>
    <font>
      <b/>
      <sz val="11"/>
      <color indexed="9"/>
      <name val="Arial"/>
      <family val="2"/>
    </font>
    <font>
      <sz val="10"/>
      <name val="Tahoma"/>
      <family val="2"/>
    </font>
    <font>
      <b/>
      <sz val="12"/>
      <color theme="0"/>
      <name val="Arial"/>
      <family val="2"/>
    </font>
    <font>
      <b/>
      <sz val="10"/>
      <name val="Arial"/>
      <family val="2"/>
    </font>
    <font>
      <b/>
      <sz val="11"/>
      <color theme="0"/>
      <name val="Arial"/>
      <family val="2"/>
    </font>
    <font>
      <vertAlign val="superscript"/>
      <sz val="10"/>
      <name val="Arial"/>
      <family val="2"/>
    </font>
    <font>
      <sz val="8"/>
      <name val="Calibri"/>
      <family val="2"/>
      <scheme val="minor"/>
    </font>
    <font>
      <b/>
      <sz val="14"/>
      <color indexed="18"/>
      <name val="Arial"/>
      <family val="2"/>
    </font>
    <font>
      <b/>
      <sz val="12"/>
      <name val="Arial"/>
      <family val="2"/>
    </font>
    <font>
      <sz val="11"/>
      <name val="Arial"/>
      <family val="2"/>
    </font>
    <font>
      <b/>
      <sz val="11"/>
      <name val="Arial"/>
      <family val="2"/>
    </font>
    <font>
      <sz val="11"/>
      <color indexed="8"/>
      <name val="Arial"/>
      <family val="2"/>
    </font>
    <font>
      <sz val="11"/>
      <color rgb="FFFF0000"/>
      <name val="Arial"/>
      <family val="2"/>
    </font>
    <font>
      <b/>
      <sz val="10"/>
      <color rgb="FFFF0000"/>
      <name val="Arial"/>
      <family val="2"/>
    </font>
    <font>
      <b/>
      <vertAlign val="superscript"/>
      <sz val="12"/>
      <color theme="0"/>
      <name val="Arial"/>
      <family val="2"/>
    </font>
    <font>
      <b/>
      <sz val="10"/>
      <color theme="0"/>
      <name val="Arial"/>
      <family val="2"/>
    </font>
    <font>
      <b/>
      <sz val="11"/>
      <color theme="3" tint="-0.249977111117893"/>
      <name val="Arial"/>
      <family val="2"/>
    </font>
    <font>
      <b/>
      <sz val="12"/>
      <color theme="3" tint="-0.249977111117893"/>
      <name val="Arial"/>
      <family val="2"/>
    </font>
    <font>
      <b/>
      <sz val="8"/>
      <color theme="0"/>
      <name val="Arial"/>
      <family val="2"/>
    </font>
    <font>
      <b/>
      <sz val="11"/>
      <color theme="5" tint="-0.249977111117893"/>
      <name val="Arial"/>
      <family val="2"/>
    </font>
    <font>
      <b/>
      <vertAlign val="superscript"/>
      <sz val="11"/>
      <color theme="0"/>
      <name val="Arial"/>
      <family val="2"/>
    </font>
    <font>
      <sz val="9"/>
      <name val="Calibri"/>
      <family val="2"/>
      <scheme val="minor"/>
    </font>
    <font>
      <b/>
      <sz val="14"/>
      <color theme="8" tint="-0.499984740745262"/>
      <name val="Arial"/>
      <family val="2"/>
    </font>
    <font>
      <b/>
      <vertAlign val="superscript"/>
      <sz val="14"/>
      <color theme="8" tint="-0.499984740745262"/>
      <name val="Arial"/>
      <family val="2"/>
    </font>
    <font>
      <b/>
      <sz val="12"/>
      <color theme="8" tint="-0.499984740745262"/>
      <name val="Arial"/>
      <family val="2"/>
    </font>
    <font>
      <b/>
      <sz val="11"/>
      <color theme="8" tint="-0.499984740745262"/>
      <name val="Arial"/>
      <family val="2"/>
    </font>
    <font>
      <b/>
      <sz val="16"/>
      <color theme="8" tint="-0.499984740745262"/>
      <name val="Arial"/>
      <family val="2"/>
    </font>
    <font>
      <sz val="11"/>
      <color theme="1"/>
      <name val="Arial"/>
      <family val="2"/>
    </font>
    <font>
      <b/>
      <vertAlign val="superscript"/>
      <sz val="10"/>
      <color theme="0"/>
      <name val="Arial"/>
      <family val="2"/>
    </font>
    <font>
      <b/>
      <sz val="14"/>
      <color theme="0"/>
      <name val="Arial"/>
      <family val="2"/>
    </font>
    <font>
      <sz val="12"/>
      <color theme="0"/>
      <name val="Arial"/>
      <family val="2"/>
    </font>
    <font>
      <b/>
      <sz val="11"/>
      <color theme="3" tint="-0.499984740745262"/>
      <name val="Arial"/>
      <family val="2"/>
    </font>
    <font>
      <sz val="11"/>
      <color theme="3" tint="-0.499984740745262"/>
      <name val="Arial"/>
      <family val="2"/>
    </font>
    <font>
      <i/>
      <sz val="10"/>
      <color theme="3" tint="-0.499984740745262"/>
      <name val="Arial"/>
      <family val="2"/>
    </font>
    <font>
      <vertAlign val="superscript"/>
      <sz val="11"/>
      <color theme="3" tint="-0.499984740745262"/>
      <name val="Arial"/>
      <family val="2"/>
    </font>
    <font>
      <sz val="10"/>
      <color theme="3" tint="-0.499984740745262"/>
      <name val="Arial"/>
      <family val="2"/>
    </font>
    <font>
      <sz val="9"/>
      <color theme="0"/>
      <name val="Arial"/>
      <family val="2"/>
    </font>
    <font>
      <sz val="11"/>
      <color theme="3" tint="-0.499984740745262"/>
      <name val="Calibri"/>
      <family val="2"/>
      <scheme val="minor"/>
    </font>
    <font>
      <b/>
      <sz val="11"/>
      <color rgb="FFFF0000"/>
      <name val="Arial"/>
      <family val="2"/>
    </font>
    <font>
      <b/>
      <sz val="10"/>
      <color theme="3" tint="-0.499984740745262"/>
      <name val="Arial"/>
      <family val="2"/>
    </font>
    <font>
      <vertAlign val="superscript"/>
      <sz val="10"/>
      <color theme="3" tint="-0.499984740745262"/>
      <name val="Arial"/>
      <family val="2"/>
    </font>
  </fonts>
  <fills count="1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5185C4"/>
        <bgColor indexed="64"/>
      </patternFill>
    </fill>
    <fill>
      <patternFill patternType="solid">
        <fgColor rgb="FF0D3A80"/>
        <bgColor indexed="64"/>
      </patternFill>
    </fill>
    <fill>
      <patternFill patternType="solid">
        <fgColor rgb="FF0C4597"/>
        <bgColor indexed="64"/>
      </patternFill>
    </fill>
    <fill>
      <patternFill patternType="solid">
        <fgColor rgb="FF3BAFDA"/>
        <bgColor indexed="64"/>
      </patternFill>
    </fill>
    <fill>
      <patternFill patternType="solid">
        <fgColor rgb="FF4FC1EA"/>
        <bgColor indexed="64"/>
      </patternFill>
    </fill>
    <fill>
      <patternFill patternType="solid">
        <fgColor rgb="FF19A1D1"/>
        <bgColor indexed="64"/>
      </patternFill>
    </fill>
    <fill>
      <patternFill patternType="solid">
        <fgColor rgb="FFF5F7FA"/>
        <bgColor indexed="64"/>
      </patternFill>
    </fill>
    <fill>
      <patternFill patternType="solid">
        <fgColor rgb="FF434A54"/>
        <bgColor indexed="64"/>
      </patternFill>
    </fill>
    <fill>
      <patternFill patternType="solid">
        <fgColor rgb="FF57606D"/>
        <bgColor indexed="64"/>
      </patternFill>
    </fill>
    <fill>
      <patternFill patternType="solid">
        <fgColor rgb="FF656D78"/>
        <bgColor indexed="64"/>
      </patternFill>
    </fill>
    <fill>
      <patternFill patternType="solid">
        <fgColor rgb="FF2F78BB"/>
        <bgColor indexed="64"/>
      </patternFill>
    </fill>
    <fill>
      <patternFill patternType="solid">
        <fgColor rgb="FF173A59"/>
        <bgColor indexed="64"/>
      </patternFill>
    </fill>
    <fill>
      <patternFill patternType="solid">
        <fgColor theme="4" tint="-0.499984740745262"/>
        <bgColor indexed="64"/>
      </patternFill>
    </fill>
    <fill>
      <patternFill patternType="solid">
        <fgColor rgb="FF276195"/>
        <bgColor indexed="64"/>
      </patternFill>
    </fill>
  </fills>
  <borders count="17">
    <border>
      <left/>
      <right/>
      <top/>
      <bottom/>
      <diagonal/>
    </border>
    <border>
      <left/>
      <right/>
      <top style="thin">
        <color indexed="64"/>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indexed="64"/>
      </right>
      <top style="thin">
        <color indexed="64"/>
      </top>
      <bottom/>
      <diagonal/>
    </border>
  </borders>
  <cellStyleXfs count="16">
    <xf numFmtId="0" fontId="0" fillId="0" borderId="0"/>
    <xf numFmtId="165" fontId="1" fillId="0" borderId="0" applyFont="0" applyFill="0" applyBorder="0" applyAlignment="0" applyProtection="0"/>
    <xf numFmtId="0" fontId="2" fillId="0" borderId="0"/>
    <xf numFmtId="0" fontId="4"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2" fillId="0" borderId="0"/>
    <xf numFmtId="0" fontId="1" fillId="0" borderId="0"/>
    <xf numFmtId="0" fontId="2" fillId="0" borderId="0"/>
  </cellStyleXfs>
  <cellXfs count="245">
    <xf numFmtId="0" fontId="0" fillId="0" borderId="0" xfId="0"/>
    <xf numFmtId="0" fontId="2" fillId="3" borderId="0" xfId="2" applyFont="1" applyFill="1"/>
    <xf numFmtId="167" fontId="2" fillId="3" borderId="0" xfId="2" applyNumberFormat="1" applyFont="1" applyFill="1"/>
    <xf numFmtId="0" fontId="2" fillId="0" borderId="0" xfId="2" applyFont="1"/>
    <xf numFmtId="0" fontId="2" fillId="0" borderId="0" xfId="2" applyFont="1" applyFill="1"/>
    <xf numFmtId="0" fontId="11" fillId="0" borderId="0" xfId="2" applyFont="1" applyFill="1" applyBorder="1" applyAlignment="1">
      <alignment horizontal="centerContinuous"/>
    </xf>
    <xf numFmtId="0" fontId="12" fillId="0" borderId="0" xfId="3" applyFont="1"/>
    <xf numFmtId="0" fontId="2" fillId="0" borderId="0" xfId="2" applyFont="1" applyBorder="1"/>
    <xf numFmtId="0" fontId="6" fillId="0" borderId="0" xfId="2" applyFont="1"/>
    <xf numFmtId="0" fontId="6" fillId="0" borderId="2" xfId="2" applyFont="1" applyBorder="1"/>
    <xf numFmtId="0" fontId="6" fillId="0" borderId="0" xfId="2" applyFont="1" applyFill="1"/>
    <xf numFmtId="0" fontId="2" fillId="0" borderId="0" xfId="2" applyFont="1" applyAlignment="1">
      <alignment vertical="center"/>
    </xf>
    <xf numFmtId="0" fontId="14" fillId="0" borderId="0" xfId="3" applyFont="1" applyBorder="1" applyAlignment="1">
      <alignment horizontal="left" vertical="center" indent="2"/>
    </xf>
    <xf numFmtId="168" fontId="15" fillId="0" borderId="1" xfId="7" applyNumberFormat="1" applyFont="1" applyFill="1" applyBorder="1" applyAlignment="1">
      <alignment horizontal="right" vertical="center"/>
    </xf>
    <xf numFmtId="0" fontId="16" fillId="0" borderId="0" xfId="2" applyFont="1" applyFill="1" applyBorder="1" applyAlignment="1">
      <alignment vertical="center"/>
    </xf>
    <xf numFmtId="0" fontId="2" fillId="0" borderId="0" xfId="2" applyFont="1" applyBorder="1" applyAlignment="1">
      <alignment vertical="center"/>
    </xf>
    <xf numFmtId="0" fontId="6" fillId="0" borderId="0" xfId="2" applyFont="1" applyFill="1" applyBorder="1"/>
    <xf numFmtId="0" fontId="6" fillId="0" borderId="0" xfId="2" applyFont="1" applyFill="1" applyBorder="1" applyAlignment="1">
      <alignment vertical="center"/>
    </xf>
    <xf numFmtId="0" fontId="2" fillId="0" borderId="0" xfId="2" applyFont="1" applyFill="1" applyBorder="1" applyAlignment="1"/>
    <xf numFmtId="0" fontId="2" fillId="0" borderId="0" xfId="2" applyFont="1" applyFill="1" applyBorder="1"/>
    <xf numFmtId="3" fontId="6" fillId="0" borderId="0" xfId="2" applyNumberFormat="1" applyFont="1" applyFill="1" applyBorder="1"/>
    <xf numFmtId="0" fontId="2" fillId="0" borderId="0" xfId="2" applyFont="1" applyFill="1" applyBorder="1" applyAlignment="1">
      <alignment vertical="center"/>
    </xf>
    <xf numFmtId="3" fontId="6" fillId="0" borderId="0" xfId="2" applyNumberFormat="1" applyFont="1"/>
    <xf numFmtId="3" fontId="2" fillId="0" borderId="0" xfId="2" applyNumberFormat="1" applyFont="1"/>
    <xf numFmtId="169" fontId="2" fillId="0" borderId="0" xfId="2" applyNumberFormat="1" applyFont="1"/>
    <xf numFmtId="166" fontId="6" fillId="0" borderId="0" xfId="8" applyNumberFormat="1" applyFont="1" applyFill="1" applyBorder="1"/>
    <xf numFmtId="3" fontId="6" fillId="0" borderId="0" xfId="2" applyNumberFormat="1" applyFont="1" applyFill="1" applyBorder="1" applyAlignment="1">
      <alignment vertical="center"/>
    </xf>
    <xf numFmtId="3" fontId="2" fillId="0" borderId="0" xfId="2" applyNumberFormat="1" applyFont="1" applyAlignment="1">
      <alignment vertical="center"/>
    </xf>
    <xf numFmtId="3" fontId="19" fillId="0" borderId="0" xfId="7" applyNumberFormat="1" applyFont="1" applyFill="1" applyBorder="1" applyAlignment="1">
      <alignment horizontal="right" vertical="center"/>
    </xf>
    <xf numFmtId="0" fontId="2" fillId="0" borderId="0" xfId="2" applyFont="1" applyFill="1" applyAlignment="1">
      <alignment vertical="center"/>
    </xf>
    <xf numFmtId="0" fontId="22" fillId="0" borderId="0" xfId="3" applyFont="1" applyBorder="1" applyAlignment="1">
      <alignment vertical="center"/>
    </xf>
    <xf numFmtId="3" fontId="7" fillId="0" borderId="0" xfId="7" applyNumberFormat="1" applyFont="1" applyFill="1" applyBorder="1" applyAlignment="1">
      <alignment horizontal="right" vertical="center"/>
    </xf>
    <xf numFmtId="3" fontId="13" fillId="0" borderId="0" xfId="7" applyNumberFormat="1" applyFont="1" applyFill="1" applyBorder="1" applyAlignment="1">
      <alignment horizontal="right" vertical="center"/>
    </xf>
    <xf numFmtId="0" fontId="19" fillId="0" borderId="0" xfId="3" applyFont="1" applyBorder="1"/>
    <xf numFmtId="3" fontId="22" fillId="0" borderId="0" xfId="7" applyNumberFormat="1" applyFont="1" applyFill="1" applyBorder="1" applyAlignment="1">
      <alignment horizontal="right" vertical="center"/>
    </xf>
    <xf numFmtId="165" fontId="2" fillId="0" borderId="0" xfId="1" applyFont="1" applyBorder="1"/>
    <xf numFmtId="165" fontId="2" fillId="0" borderId="0" xfId="1" applyFont="1"/>
    <xf numFmtId="171" fontId="2" fillId="3" borderId="0" xfId="2" applyNumberFormat="1" applyFont="1" applyFill="1"/>
    <xf numFmtId="171" fontId="2" fillId="2" borderId="0" xfId="2" applyNumberFormat="1" applyFont="1" applyFill="1"/>
    <xf numFmtId="0" fontId="2" fillId="2" borderId="0" xfId="2" applyFont="1" applyFill="1"/>
    <xf numFmtId="165" fontId="24" fillId="0" borderId="0" xfId="1" applyFont="1" applyAlignment="1"/>
    <xf numFmtId="165" fontId="24" fillId="2" borderId="0" xfId="1" applyFont="1" applyFill="1" applyAlignment="1"/>
    <xf numFmtId="165" fontId="9" fillId="2" borderId="0" xfId="1" applyFont="1" applyFill="1" applyAlignment="1">
      <alignment horizontal="left"/>
    </xf>
    <xf numFmtId="0" fontId="6" fillId="3" borderId="0" xfId="2" applyFont="1" applyFill="1"/>
    <xf numFmtId="0" fontId="6" fillId="2" borderId="0" xfId="2" applyFont="1" applyFill="1"/>
    <xf numFmtId="0" fontId="2" fillId="2" borderId="0" xfId="2" applyFont="1" applyFill="1" applyBorder="1"/>
    <xf numFmtId="3" fontId="11" fillId="0" borderId="0" xfId="6" applyNumberFormat="1" applyFont="1" applyFill="1" applyBorder="1"/>
    <xf numFmtId="166" fontId="6" fillId="0" borderId="0" xfId="6" applyFont="1" applyFill="1" applyBorder="1"/>
    <xf numFmtId="0" fontId="10" fillId="3" borderId="0" xfId="2" applyNumberFormat="1" applyFont="1" applyFill="1" applyBorder="1" applyAlignment="1"/>
    <xf numFmtId="0" fontId="10" fillId="3" borderId="0" xfId="2" applyNumberFormat="1" applyFont="1" applyFill="1" applyBorder="1" applyAlignment="1">
      <alignment horizontal="center"/>
    </xf>
    <xf numFmtId="0" fontId="10" fillId="2" borderId="0" xfId="2" applyNumberFormat="1" applyFont="1" applyFill="1" applyBorder="1" applyAlignment="1">
      <alignment horizontal="center"/>
    </xf>
    <xf numFmtId="3" fontId="6" fillId="0" borderId="0" xfId="5" applyNumberFormat="1" applyFont="1" applyFill="1" applyBorder="1" applyAlignment="1">
      <alignment vertical="center"/>
    </xf>
    <xf numFmtId="168" fontId="15" fillId="0" borderId="0" xfId="7" applyNumberFormat="1" applyFont="1" applyFill="1" applyBorder="1" applyAlignment="1">
      <alignment horizontal="right" vertical="center"/>
    </xf>
    <xf numFmtId="0" fontId="19" fillId="0" borderId="0" xfId="3" applyFont="1" applyBorder="1" applyAlignment="1">
      <alignment vertical="center"/>
    </xf>
    <xf numFmtId="0" fontId="20" fillId="0" borderId="0" xfId="3" applyFont="1" applyBorder="1"/>
    <xf numFmtId="0" fontId="0" fillId="0" borderId="0" xfId="0" applyBorder="1"/>
    <xf numFmtId="3" fontId="12" fillId="0" borderId="5" xfId="7" applyNumberFormat="1" applyFont="1" applyFill="1" applyBorder="1" applyAlignment="1">
      <alignment horizontal="right"/>
    </xf>
    <xf numFmtId="0" fontId="14" fillId="0" borderId="4" xfId="3" applyFont="1" applyFill="1" applyBorder="1" applyAlignment="1">
      <alignment horizontal="left" vertical="center" indent="1"/>
    </xf>
    <xf numFmtId="3" fontId="12" fillId="0" borderId="4" xfId="7" applyNumberFormat="1" applyFont="1" applyFill="1" applyBorder="1" applyAlignment="1">
      <alignment horizontal="right"/>
    </xf>
    <xf numFmtId="0" fontId="14" fillId="0" borderId="5" xfId="3" applyFont="1" applyBorder="1" applyAlignment="1">
      <alignment horizontal="left" vertical="center" indent="1"/>
    </xf>
    <xf numFmtId="3" fontId="2" fillId="0" borderId="5" xfId="6" applyNumberFormat="1" applyFont="1" applyBorder="1"/>
    <xf numFmtId="37" fontId="2" fillId="0" borderId="5" xfId="6" applyNumberFormat="1" applyFont="1" applyBorder="1"/>
    <xf numFmtId="0" fontId="13" fillId="0" borderId="0" xfId="3" applyFont="1" applyBorder="1"/>
    <xf numFmtId="0" fontId="18" fillId="5" borderId="0" xfId="0" applyFont="1" applyFill="1" applyAlignment="1">
      <alignment horizontal="center" vertical="center" wrapText="1"/>
    </xf>
    <xf numFmtId="3" fontId="7" fillId="8" borderId="4" xfId="7" applyNumberFormat="1" applyFont="1" applyFill="1" applyBorder="1" applyAlignment="1">
      <alignment horizontal="right" vertical="center"/>
    </xf>
    <xf numFmtId="0" fontId="7" fillId="8" borderId="5" xfId="3" applyFont="1" applyFill="1" applyBorder="1" applyAlignment="1">
      <alignment vertical="center"/>
    </xf>
    <xf numFmtId="3" fontId="7" fillId="8" borderId="5" xfId="7" applyNumberFormat="1" applyFont="1" applyFill="1" applyBorder="1" applyAlignment="1">
      <alignment horizontal="right" vertical="center"/>
    </xf>
    <xf numFmtId="3" fontId="7" fillId="8" borderId="6" xfId="7" applyNumberFormat="1" applyFont="1" applyFill="1" applyBorder="1" applyAlignment="1">
      <alignment horizontal="right" vertical="center"/>
    </xf>
    <xf numFmtId="0" fontId="7" fillId="6" borderId="6" xfId="3" applyFont="1" applyFill="1" applyBorder="1" applyAlignment="1">
      <alignment vertical="center"/>
    </xf>
    <xf numFmtId="3" fontId="7" fillId="6" borderId="6" xfId="7" applyNumberFormat="1" applyFont="1" applyFill="1" applyBorder="1" applyAlignment="1">
      <alignment horizontal="right" vertical="center"/>
    </xf>
    <xf numFmtId="3" fontId="7" fillId="4" borderId="3" xfId="7" applyNumberFormat="1" applyFont="1" applyFill="1" applyBorder="1" applyAlignment="1">
      <alignment horizontal="right" vertical="center"/>
    </xf>
    <xf numFmtId="9" fontId="5" fillId="4" borderId="3" xfId="7" applyNumberFormat="1" applyFont="1" applyFill="1" applyBorder="1" applyAlignment="1">
      <alignment horizontal="center" vertical="center"/>
    </xf>
    <xf numFmtId="37" fontId="2" fillId="0" borderId="8" xfId="6" applyNumberFormat="1" applyFont="1" applyBorder="1"/>
    <xf numFmtId="0" fontId="2" fillId="3" borderId="5" xfId="2" applyFont="1" applyFill="1" applyBorder="1" applyAlignment="1">
      <alignment horizontal="left" indent="2"/>
    </xf>
    <xf numFmtId="0" fontId="7" fillId="7" borderId="4" xfId="3" applyFont="1" applyFill="1" applyBorder="1" applyAlignment="1">
      <alignment vertical="center"/>
    </xf>
    <xf numFmtId="0" fontId="7" fillId="7" borderId="6" xfId="3" applyFont="1" applyFill="1" applyBorder="1" applyAlignment="1">
      <alignment vertical="center"/>
    </xf>
    <xf numFmtId="0" fontId="2" fillId="0" borderId="5" xfId="2" applyFont="1" applyFill="1" applyBorder="1" applyAlignment="1">
      <alignment horizontal="left" indent="2"/>
    </xf>
    <xf numFmtId="0" fontId="3" fillId="5" borderId="3" xfId="2" applyFont="1" applyFill="1" applyBorder="1" applyAlignment="1">
      <alignment horizontal="center" vertical="center" wrapText="1"/>
    </xf>
    <xf numFmtId="167" fontId="3" fillId="5" borderId="3" xfId="2" applyNumberFormat="1" applyFont="1" applyFill="1" applyBorder="1" applyAlignment="1">
      <alignment horizontal="center" vertical="center" wrapText="1"/>
    </xf>
    <xf numFmtId="0" fontId="2" fillId="3" borderId="5" xfId="2" applyFont="1" applyFill="1" applyBorder="1" applyAlignment="1">
      <alignment horizontal="left" indent="6"/>
    </xf>
    <xf numFmtId="3" fontId="7" fillId="7" borderId="4" xfId="9" applyNumberFormat="1" applyFont="1" applyFill="1" applyBorder="1" applyAlignment="1">
      <alignment vertical="center"/>
    </xf>
    <xf numFmtId="3" fontId="7" fillId="8" borderId="5" xfId="9" applyNumberFormat="1" applyFont="1" applyFill="1" applyBorder="1" applyAlignment="1">
      <alignment vertical="center"/>
    </xf>
    <xf numFmtId="3" fontId="7" fillId="7" borderId="6" xfId="9" applyNumberFormat="1" applyFont="1" applyFill="1" applyBorder="1" applyAlignment="1">
      <alignment vertical="center"/>
    </xf>
    <xf numFmtId="0" fontId="30" fillId="0" borderId="0" xfId="0" applyFont="1"/>
    <xf numFmtId="0" fontId="30" fillId="0" borderId="0" xfId="0" applyFont="1" applyBorder="1"/>
    <xf numFmtId="0" fontId="0" fillId="0" borderId="9" xfId="0" applyBorder="1"/>
    <xf numFmtId="0" fontId="9" fillId="2" borderId="0" xfId="1" applyNumberFormat="1" applyFont="1" applyFill="1" applyAlignment="1">
      <alignment horizontal="left" vertical="center" wrapText="1"/>
    </xf>
    <xf numFmtId="0" fontId="27" fillId="0" borderId="0" xfId="2" quotePrefix="1" applyFont="1" applyFill="1" applyBorder="1" applyAlignment="1">
      <alignment horizontal="center"/>
    </xf>
    <xf numFmtId="0" fontId="9" fillId="2" borderId="0" xfId="1" applyNumberFormat="1" applyFont="1" applyFill="1" applyAlignment="1">
      <alignment horizontal="left" vertical="center" wrapText="1"/>
    </xf>
    <xf numFmtId="0" fontId="9" fillId="2" borderId="0" xfId="1" applyNumberFormat="1" applyFont="1" applyFill="1" applyBorder="1" applyAlignment="1">
      <alignment horizontal="left" vertical="center" wrapText="1"/>
    </xf>
    <xf numFmtId="0" fontId="9" fillId="2" borderId="0" xfId="1" applyNumberFormat="1" applyFont="1" applyFill="1" applyAlignment="1">
      <alignment horizontal="left" vertical="center"/>
    </xf>
    <xf numFmtId="0" fontId="34" fillId="0" borderId="4" xfId="3" applyFont="1" applyFill="1" applyBorder="1" applyAlignment="1">
      <alignment vertical="center"/>
    </xf>
    <xf numFmtId="3" fontId="35" fillId="0" borderId="4" xfId="7" applyNumberFormat="1" applyFont="1" applyFill="1" applyBorder="1" applyAlignment="1">
      <alignment horizontal="right" vertical="center"/>
    </xf>
    <xf numFmtId="0" fontId="35" fillId="0" borderId="0" xfId="0" applyFont="1" applyFill="1"/>
    <xf numFmtId="3" fontId="34" fillId="10" borderId="4" xfId="7" applyNumberFormat="1" applyFont="1" applyFill="1" applyBorder="1" applyAlignment="1">
      <alignment horizontal="right" vertical="center"/>
    </xf>
    <xf numFmtId="0" fontId="35" fillId="0" borderId="5" xfId="3" applyFont="1" applyFill="1" applyBorder="1" applyAlignment="1">
      <alignment horizontal="left" indent="2"/>
    </xf>
    <xf numFmtId="3" fontId="35" fillId="0" borderId="5" xfId="7" applyNumberFormat="1" applyFont="1" applyFill="1" applyBorder="1" applyAlignment="1">
      <alignment horizontal="right"/>
    </xf>
    <xf numFmtId="3" fontId="34" fillId="10" borderId="5" xfId="7" applyNumberFormat="1" applyFont="1" applyFill="1" applyBorder="1" applyAlignment="1">
      <alignment horizontal="right"/>
    </xf>
    <xf numFmtId="0" fontId="36" fillId="0" borderId="5" xfId="0" applyFont="1" applyFill="1" applyBorder="1" applyAlignment="1">
      <alignment horizontal="left" indent="4"/>
    </xf>
    <xf numFmtId="0" fontId="34" fillId="0" borderId="5" xfId="3" applyFont="1" applyFill="1" applyBorder="1" applyAlignment="1">
      <alignment horizontal="left" vertical="center"/>
    </xf>
    <xf numFmtId="0" fontId="34" fillId="0" borderId="5" xfId="3" applyFont="1" applyFill="1" applyBorder="1" applyAlignment="1">
      <alignment vertical="center"/>
    </xf>
    <xf numFmtId="0" fontId="6" fillId="0" borderId="0" xfId="2" applyFont="1" applyBorder="1"/>
    <xf numFmtId="0" fontId="18" fillId="11" borderId="0" xfId="0" applyFont="1" applyFill="1" applyAlignment="1">
      <alignment horizontal="center" vertical="center" wrapText="1"/>
    </xf>
    <xf numFmtId="3" fontId="5" fillId="12" borderId="3" xfId="9" applyNumberFormat="1" applyFont="1" applyFill="1" applyBorder="1" applyAlignment="1">
      <alignment vertical="center"/>
    </xf>
    <xf numFmtId="0" fontId="35" fillId="0" borderId="0" xfId="0" applyFont="1"/>
    <xf numFmtId="0" fontId="7" fillId="13" borderId="6" xfId="3" applyFont="1" applyFill="1" applyBorder="1" applyAlignment="1">
      <alignment vertical="center"/>
    </xf>
    <xf numFmtId="3" fontId="7" fillId="13" borderId="6" xfId="7" applyNumberFormat="1" applyFont="1" applyFill="1" applyBorder="1" applyAlignment="1">
      <alignment horizontal="right" vertical="center"/>
    </xf>
    <xf numFmtId="0" fontId="34" fillId="0" borderId="4" xfId="3" applyFont="1" applyFill="1" applyBorder="1" applyAlignment="1">
      <alignment horizontal="left" vertical="center" indent="1"/>
    </xf>
    <xf numFmtId="0" fontId="38" fillId="0" borderId="0" xfId="2" applyFont="1" applyFill="1" applyBorder="1" applyAlignment="1">
      <alignment vertical="center"/>
    </xf>
    <xf numFmtId="3" fontId="35" fillId="0" borderId="4" xfId="7" applyNumberFormat="1" applyFont="1" applyFill="1" applyBorder="1" applyAlignment="1">
      <alignment horizontal="right"/>
    </xf>
    <xf numFmtId="3" fontId="34" fillId="10" borderId="4" xfId="7" applyNumberFormat="1" applyFont="1" applyFill="1" applyBorder="1" applyAlignment="1">
      <alignment horizontal="right"/>
    </xf>
    <xf numFmtId="0" fontId="34" fillId="0" borderId="5" xfId="3" applyFont="1" applyBorder="1" applyAlignment="1">
      <alignment horizontal="left" vertical="center" indent="1"/>
    </xf>
    <xf numFmtId="166" fontId="18" fillId="13" borderId="6" xfId="5" applyFont="1" applyFill="1" applyBorder="1" applyAlignment="1">
      <alignment vertical="center"/>
    </xf>
    <xf numFmtId="3" fontId="5" fillId="11" borderId="3" xfId="9" applyNumberFormat="1" applyFont="1" applyFill="1" applyBorder="1" applyAlignment="1">
      <alignment vertical="center"/>
    </xf>
    <xf numFmtId="0" fontId="18" fillId="15" borderId="0" xfId="0" applyFont="1" applyFill="1" applyAlignment="1">
      <alignment horizontal="center" vertical="center" wrapText="1"/>
    </xf>
    <xf numFmtId="0" fontId="7" fillId="16" borderId="6" xfId="3" applyFont="1" applyFill="1" applyBorder="1" applyAlignment="1">
      <alignment vertical="center"/>
    </xf>
    <xf numFmtId="3" fontId="7" fillId="16" borderId="6" xfId="7" applyNumberFormat="1" applyFont="1" applyFill="1" applyBorder="1" applyAlignment="1">
      <alignment horizontal="right" vertical="center"/>
    </xf>
    <xf numFmtId="3" fontId="7" fillId="17" borderId="3" xfId="7" applyNumberFormat="1" applyFont="1" applyFill="1" applyBorder="1" applyAlignment="1">
      <alignment horizontal="right" vertical="center"/>
    </xf>
    <xf numFmtId="9" fontId="5" fillId="17" borderId="3" xfId="7" applyNumberFormat="1" applyFont="1" applyFill="1" applyBorder="1" applyAlignment="1">
      <alignment horizontal="center" vertical="center"/>
    </xf>
    <xf numFmtId="3" fontId="7" fillId="14" borderId="4" xfId="7" applyNumberFormat="1" applyFont="1" applyFill="1" applyBorder="1" applyAlignment="1">
      <alignment horizontal="right" vertical="center"/>
    </xf>
    <xf numFmtId="3" fontId="38" fillId="0" borderId="5" xfId="6" applyNumberFormat="1" applyFont="1" applyBorder="1"/>
    <xf numFmtId="3" fontId="7" fillId="14" borderId="5" xfId="7" applyNumberFormat="1" applyFont="1" applyFill="1" applyBorder="1" applyAlignment="1">
      <alignment horizontal="right" vertical="center"/>
    </xf>
    <xf numFmtId="37" fontId="38" fillId="0" borderId="8" xfId="6" applyNumberFormat="1" applyFont="1" applyBorder="1"/>
    <xf numFmtId="0" fontId="40" fillId="0" borderId="0" xfId="0" applyFont="1" applyBorder="1"/>
    <xf numFmtId="37" fontId="38" fillId="0" borderId="5" xfId="6" applyNumberFormat="1" applyFont="1" applyBorder="1"/>
    <xf numFmtId="3" fontId="7" fillId="14" borderId="6" xfId="7" applyNumberFormat="1" applyFont="1" applyFill="1" applyBorder="1" applyAlignment="1">
      <alignment horizontal="right" vertical="center"/>
    </xf>
    <xf numFmtId="3" fontId="41" fillId="0" borderId="0" xfId="7" applyNumberFormat="1" applyFont="1" applyFill="1" applyBorder="1" applyAlignment="1">
      <alignment horizontal="right" vertical="center"/>
    </xf>
    <xf numFmtId="0" fontId="38" fillId="0" borderId="5" xfId="2" quotePrefix="1" applyFont="1" applyFill="1" applyBorder="1" applyAlignment="1">
      <alignment horizontal="left" indent="2"/>
    </xf>
    <xf numFmtId="3" fontId="38" fillId="0" borderId="5" xfId="6" applyNumberFormat="1" applyFont="1" applyFill="1" applyBorder="1"/>
    <xf numFmtId="0" fontId="38" fillId="0" borderId="5" xfId="2" applyFont="1" applyFill="1" applyBorder="1" applyAlignment="1">
      <alignment horizontal="left" indent="2"/>
    </xf>
    <xf numFmtId="0" fontId="36" fillId="0" borderId="5" xfId="2" applyFont="1" applyFill="1" applyBorder="1" applyAlignment="1">
      <alignment horizontal="left" indent="4"/>
    </xf>
    <xf numFmtId="166" fontId="38" fillId="0" borderId="5" xfId="6" applyFont="1" applyFill="1" applyBorder="1" applyAlignment="1" applyProtection="1">
      <alignment horizontal="left" indent="2"/>
    </xf>
    <xf numFmtId="166" fontId="38" fillId="0" borderId="5" xfId="5" applyFont="1" applyFill="1" applyBorder="1" applyAlignment="1" applyProtection="1">
      <alignment horizontal="left" indent="2"/>
    </xf>
    <xf numFmtId="0" fontId="42" fillId="0" borderId="5" xfId="3" applyFont="1" applyFill="1" applyBorder="1" applyAlignment="1">
      <alignment vertical="center"/>
    </xf>
    <xf numFmtId="166" fontId="42" fillId="0" borderId="6" xfId="6" applyFont="1" applyFill="1" applyBorder="1"/>
    <xf numFmtId="3" fontId="38" fillId="0" borderId="4" xfId="3" applyNumberFormat="1" applyFont="1" applyFill="1" applyBorder="1" applyAlignment="1">
      <alignment vertical="center"/>
    </xf>
    <xf numFmtId="3" fontId="38" fillId="0" borderId="5" xfId="3" applyNumberFormat="1" applyFont="1" applyFill="1" applyBorder="1" applyAlignment="1">
      <alignment vertical="center"/>
    </xf>
    <xf numFmtId="166" fontId="38" fillId="0" borderId="5" xfId="6" applyFont="1" applyFill="1" applyBorder="1" applyAlignment="1" applyProtection="1">
      <alignment horizontal="left" indent="1"/>
    </xf>
    <xf numFmtId="3" fontId="34" fillId="10" borderId="5" xfId="7" applyNumberFormat="1" applyFont="1" applyFill="1" applyBorder="1" applyAlignment="1">
      <alignment horizontal="right" vertical="center"/>
    </xf>
    <xf numFmtId="3" fontId="34" fillId="10" borderId="6" xfId="7" applyNumberFormat="1" applyFont="1" applyFill="1" applyBorder="1" applyAlignment="1">
      <alignment horizontal="right" vertical="center"/>
    </xf>
    <xf numFmtId="3" fontId="6" fillId="10" borderId="5" xfId="6" applyNumberFormat="1" applyFont="1" applyFill="1" applyBorder="1"/>
    <xf numFmtId="0" fontId="42" fillId="0" borderId="4" xfId="3" applyFont="1" applyFill="1" applyBorder="1" applyAlignment="1">
      <alignment vertical="center"/>
    </xf>
    <xf numFmtId="166" fontId="7" fillId="6" borderId="6" xfId="5" applyFont="1" applyFill="1" applyBorder="1" applyAlignment="1">
      <alignment vertical="center"/>
    </xf>
    <xf numFmtId="166" fontId="7" fillId="16" borderId="6" xfId="5" applyFont="1" applyFill="1" applyBorder="1" applyAlignment="1">
      <alignment vertical="center"/>
    </xf>
    <xf numFmtId="0" fontId="9" fillId="2" borderId="0" xfId="1" applyNumberFormat="1" applyFont="1" applyFill="1" applyBorder="1" applyAlignment="1">
      <alignment horizontal="left" vertical="center" wrapText="1"/>
    </xf>
    <xf numFmtId="3" fontId="38" fillId="0" borderId="6" xfId="3" applyNumberFormat="1" applyFont="1" applyFill="1" applyBorder="1" applyAlignment="1">
      <alignment vertical="center"/>
    </xf>
    <xf numFmtId="0" fontId="9" fillId="2" borderId="0" xfId="1" applyNumberFormat="1" applyFont="1" applyFill="1" applyAlignment="1">
      <alignment horizontal="left" vertical="center" wrapText="1"/>
    </xf>
    <xf numFmtId="0" fontId="9" fillId="2" borderId="0" xfId="1" applyNumberFormat="1" applyFont="1" applyFill="1" applyBorder="1" applyAlignment="1">
      <alignment horizontal="left" vertical="center" wrapText="1"/>
    </xf>
    <xf numFmtId="0" fontId="21" fillId="0" borderId="0" xfId="2" applyFont="1" applyFill="1" applyBorder="1" applyAlignment="1">
      <alignment horizontal="center" vertical="center" textRotation="90" wrapText="1"/>
    </xf>
    <xf numFmtId="166" fontId="7" fillId="0" borderId="0" xfId="5" applyFont="1" applyFill="1" applyBorder="1" applyAlignment="1">
      <alignment vertical="center"/>
    </xf>
    <xf numFmtId="9" fontId="5" fillId="0" borderId="0" xfId="7" applyNumberFormat="1" applyFont="1" applyFill="1" applyBorder="1" applyAlignment="1">
      <alignment horizontal="center" vertical="center"/>
    </xf>
    <xf numFmtId="0" fontId="34" fillId="0" borderId="5" xfId="3" applyFont="1" applyFill="1" applyBorder="1" applyAlignment="1">
      <alignment horizontal="left" vertical="center" indent="1"/>
    </xf>
    <xf numFmtId="0" fontId="34" fillId="0" borderId="5" xfId="3" applyFont="1" applyFill="1" applyBorder="1" applyAlignment="1">
      <alignment horizontal="left" vertical="top" wrapText="1" indent="1"/>
    </xf>
    <xf numFmtId="166" fontId="7" fillId="13" borderId="6" xfId="5" applyFont="1" applyFill="1" applyBorder="1" applyAlignment="1">
      <alignment vertical="center"/>
    </xf>
    <xf numFmtId="0" fontId="7" fillId="0" borderId="0" xfId="2" applyFont="1" applyFill="1" applyBorder="1" applyAlignment="1">
      <alignment horizontal="center" vertical="center" textRotation="90"/>
    </xf>
    <xf numFmtId="0" fontId="21" fillId="0" borderId="15" xfId="2" applyFont="1" applyFill="1" applyBorder="1" applyAlignment="1">
      <alignment horizontal="center" vertical="center" textRotation="90" wrapText="1"/>
    </xf>
    <xf numFmtId="166" fontId="18" fillId="0" borderId="15" xfId="5" applyFont="1" applyFill="1" applyBorder="1" applyAlignment="1">
      <alignment vertical="center"/>
    </xf>
    <xf numFmtId="0" fontId="0" fillId="0" borderId="0" xfId="0" applyFill="1"/>
    <xf numFmtId="3" fontId="7" fillId="0" borderId="15" xfId="7" applyNumberFormat="1" applyFont="1" applyFill="1" applyBorder="1" applyAlignment="1">
      <alignment horizontal="right" vertical="center"/>
    </xf>
    <xf numFmtId="0" fontId="9" fillId="0" borderId="0" xfId="1" applyNumberFormat="1" applyFont="1" applyAlignment="1">
      <alignment horizontal="left" vertical="center"/>
    </xf>
    <xf numFmtId="0" fontId="42" fillId="0" borderId="5" xfId="3" applyFont="1" applyFill="1" applyBorder="1" applyAlignment="1">
      <alignment vertical="top" wrapText="1"/>
    </xf>
    <xf numFmtId="0" fontId="42" fillId="0" borderId="6" xfId="3" applyFont="1" applyFill="1" applyBorder="1" applyAlignment="1">
      <alignment vertical="center"/>
    </xf>
    <xf numFmtId="3" fontId="34" fillId="0" borderId="4" xfId="7" applyNumberFormat="1" applyFont="1" applyFill="1" applyBorder="1" applyAlignment="1">
      <alignment horizontal="right" vertical="center"/>
    </xf>
    <xf numFmtId="3" fontId="34" fillId="0" borderId="5" xfId="7" applyNumberFormat="1" applyFont="1" applyFill="1" applyBorder="1" applyAlignment="1">
      <alignment horizontal="right"/>
    </xf>
    <xf numFmtId="3" fontId="34" fillId="0" borderId="4" xfId="7" applyNumberFormat="1" applyFont="1" applyFill="1" applyBorder="1" applyAlignment="1">
      <alignment horizontal="right"/>
    </xf>
    <xf numFmtId="167" fontId="2" fillId="0" borderId="16" xfId="2" applyNumberFormat="1" applyBorder="1"/>
    <xf numFmtId="167" fontId="2" fillId="0" borderId="2" xfId="2" applyNumberFormat="1" applyBorder="1"/>
    <xf numFmtId="0" fontId="7" fillId="11" borderId="0" xfId="2" applyFont="1" applyFill="1" applyBorder="1" applyAlignment="1">
      <alignment horizontal="center" vertical="center" textRotation="90"/>
    </xf>
    <xf numFmtId="0" fontId="18" fillId="13" borderId="4" xfId="2" applyFont="1" applyFill="1" applyBorder="1" applyAlignment="1">
      <alignment horizontal="center" vertical="center" textRotation="90" wrapText="1"/>
    </xf>
    <xf numFmtId="0" fontId="18" fillId="13" borderId="5" xfId="2" applyFont="1" applyFill="1" applyBorder="1" applyAlignment="1">
      <alignment horizontal="center" vertical="center" textRotation="90" wrapText="1"/>
    </xf>
    <xf numFmtId="0" fontId="18" fillId="13" borderId="6" xfId="2" applyFont="1" applyFill="1" applyBorder="1" applyAlignment="1">
      <alignment horizontal="center" vertical="center" textRotation="90" wrapText="1"/>
    </xf>
    <xf numFmtId="0" fontId="21" fillId="13" borderId="4" xfId="2" applyFont="1" applyFill="1" applyBorder="1" applyAlignment="1">
      <alignment horizontal="center" vertical="center" textRotation="90" wrapText="1"/>
    </xf>
    <xf numFmtId="0" fontId="21" fillId="13" borderId="5" xfId="2" applyFont="1" applyFill="1" applyBorder="1" applyAlignment="1">
      <alignment horizontal="center" vertical="center" textRotation="90" wrapText="1"/>
    </xf>
    <xf numFmtId="0" fontId="21" fillId="13" borderId="6" xfId="2" applyFont="1" applyFill="1" applyBorder="1" applyAlignment="1">
      <alignment horizontal="center" vertical="center" textRotation="90" wrapText="1"/>
    </xf>
    <xf numFmtId="9" fontId="5" fillId="6" borderId="13" xfId="7" applyNumberFormat="1" applyFont="1" applyFill="1" applyBorder="1" applyAlignment="1">
      <alignment horizontal="center" vertical="center"/>
    </xf>
    <xf numFmtId="9" fontId="5" fillId="6" borderId="8" xfId="7" applyNumberFormat="1" applyFont="1" applyFill="1" applyBorder="1" applyAlignment="1">
      <alignment horizontal="center" vertical="center"/>
    </xf>
    <xf numFmtId="9" fontId="5" fillId="6" borderId="14" xfId="7" applyNumberFormat="1" applyFont="1" applyFill="1" applyBorder="1" applyAlignment="1">
      <alignment horizontal="center" vertical="center"/>
    </xf>
    <xf numFmtId="0" fontId="21" fillId="6" borderId="4" xfId="2" applyFont="1" applyFill="1" applyBorder="1" applyAlignment="1">
      <alignment horizontal="center" vertical="center" textRotation="90" wrapText="1"/>
    </xf>
    <xf numFmtId="0" fontId="21" fillId="6" borderId="5" xfId="2" applyFont="1" applyFill="1" applyBorder="1" applyAlignment="1">
      <alignment horizontal="center" vertical="center" textRotation="90" wrapText="1"/>
    </xf>
    <xf numFmtId="0" fontId="21" fillId="6" borderId="6" xfId="2" applyFont="1" applyFill="1" applyBorder="1" applyAlignment="1">
      <alignment horizontal="center" vertical="center" textRotation="90" wrapText="1"/>
    </xf>
    <xf numFmtId="9" fontId="5" fillId="6" borderId="4" xfId="7" applyNumberFormat="1" applyFont="1" applyFill="1" applyBorder="1" applyAlignment="1">
      <alignment horizontal="center" vertical="center"/>
    </xf>
    <xf numFmtId="9" fontId="5" fillId="6" borderId="5" xfId="7" applyNumberFormat="1" applyFont="1" applyFill="1" applyBorder="1" applyAlignment="1">
      <alignment horizontal="center" vertical="center"/>
    </xf>
    <xf numFmtId="9" fontId="5" fillId="6" borderId="6" xfId="7" applyNumberFormat="1" applyFont="1" applyFill="1" applyBorder="1" applyAlignment="1">
      <alignment horizontal="center" vertical="center"/>
    </xf>
    <xf numFmtId="0" fontId="18" fillId="4" borderId="3" xfId="2" applyFont="1" applyFill="1" applyBorder="1" applyAlignment="1">
      <alignment horizontal="center" vertical="center" wrapText="1"/>
    </xf>
    <xf numFmtId="3" fontId="7" fillId="9" borderId="0" xfId="7" applyNumberFormat="1" applyFont="1" applyFill="1" applyBorder="1" applyAlignment="1">
      <alignment horizontal="center" vertical="center" textRotation="90"/>
    </xf>
    <xf numFmtId="0" fontId="7" fillId="8" borderId="7" xfId="3" applyFont="1" applyFill="1" applyBorder="1" applyAlignment="1">
      <alignment horizontal="left" vertical="center"/>
    </xf>
    <xf numFmtId="0" fontId="7" fillId="8" borderId="8" xfId="3" applyFont="1" applyFill="1" applyBorder="1" applyAlignment="1">
      <alignment horizontal="left" vertical="center"/>
    </xf>
    <xf numFmtId="0" fontId="2" fillId="3" borderId="7" xfId="2" applyFont="1" applyFill="1" applyBorder="1" applyAlignment="1">
      <alignment horizontal="left" indent="2"/>
    </xf>
    <xf numFmtId="0" fontId="2" fillId="3" borderId="8" xfId="2" applyFont="1" applyFill="1" applyBorder="1" applyAlignment="1">
      <alignment horizontal="left" indent="2"/>
    </xf>
    <xf numFmtId="0" fontId="7" fillId="8" borderId="7" xfId="3" applyFont="1" applyFill="1" applyBorder="1" applyAlignment="1">
      <alignment horizontal="left" vertical="center" wrapText="1"/>
    </xf>
    <xf numFmtId="0" fontId="7" fillId="8" borderId="8" xfId="3" applyFont="1" applyFill="1" applyBorder="1" applyAlignment="1">
      <alignment horizontal="left" vertical="center" wrapText="1"/>
    </xf>
    <xf numFmtId="0" fontId="7" fillId="5" borderId="0" xfId="2" applyFont="1" applyFill="1" applyBorder="1" applyAlignment="1">
      <alignment horizontal="center" vertical="center" textRotation="90"/>
    </xf>
    <xf numFmtId="0" fontId="29" fillId="0" borderId="0" xfId="2" applyFont="1" applyFill="1" applyBorder="1" applyAlignment="1">
      <alignment horizontal="center" vertical="center"/>
    </xf>
    <xf numFmtId="0" fontId="25" fillId="0" borderId="0" xfId="2" applyFont="1" applyFill="1" applyBorder="1" applyAlignment="1">
      <alignment horizontal="center" vertical="center" wrapText="1"/>
    </xf>
    <xf numFmtId="0" fontId="27" fillId="0" borderId="0" xfId="2" quotePrefix="1" applyFont="1" applyFill="1" applyBorder="1" applyAlignment="1">
      <alignment horizontal="center" vertical="center"/>
    </xf>
    <xf numFmtId="0" fontId="28" fillId="0" borderId="0" xfId="2" quotePrefix="1" applyFont="1" applyFill="1" applyBorder="1" applyAlignment="1">
      <alignment horizontal="center" vertical="center"/>
    </xf>
    <xf numFmtId="0" fontId="32" fillId="9" borderId="10" xfId="3" applyFont="1" applyFill="1" applyBorder="1" applyAlignment="1">
      <alignment horizontal="center" vertical="center"/>
    </xf>
    <xf numFmtId="0" fontId="32" fillId="9" borderId="11" xfId="3" applyFont="1" applyFill="1" applyBorder="1" applyAlignment="1">
      <alignment horizontal="center" vertical="center"/>
    </xf>
    <xf numFmtId="0" fontId="32" fillId="9" borderId="12" xfId="3" applyFont="1" applyFill="1" applyBorder="1" applyAlignment="1">
      <alignment horizontal="center" vertical="center"/>
    </xf>
    <xf numFmtId="0" fontId="18" fillId="6" borderId="4" xfId="2" applyFont="1" applyFill="1" applyBorder="1" applyAlignment="1">
      <alignment horizontal="center" vertical="center" textRotation="90" wrapText="1"/>
    </xf>
    <xf numFmtId="0" fontId="18" fillId="6" borderId="5" xfId="2" applyFont="1" applyFill="1" applyBorder="1" applyAlignment="1">
      <alignment horizontal="center" vertical="center" textRotation="90" wrapText="1"/>
    </xf>
    <xf numFmtId="0" fontId="18" fillId="6" borderId="6" xfId="2" applyFont="1" applyFill="1" applyBorder="1" applyAlignment="1">
      <alignment horizontal="center" vertical="center" textRotation="90" wrapText="1"/>
    </xf>
    <xf numFmtId="9" fontId="5" fillId="16" borderId="4" xfId="7" applyNumberFormat="1" applyFont="1" applyFill="1" applyBorder="1" applyAlignment="1">
      <alignment horizontal="center" vertical="center"/>
    </xf>
    <xf numFmtId="9" fontId="5" fillId="16" borderId="5" xfId="7" applyNumberFormat="1" applyFont="1" applyFill="1" applyBorder="1" applyAlignment="1">
      <alignment horizontal="center" vertical="center"/>
    </xf>
    <xf numFmtId="9" fontId="5" fillId="16" borderId="6" xfId="7" applyNumberFormat="1" applyFont="1" applyFill="1" applyBorder="1" applyAlignment="1">
      <alignment horizontal="center" vertical="center"/>
    </xf>
    <xf numFmtId="0" fontId="18" fillId="17" borderId="3" xfId="2" applyFont="1" applyFill="1" applyBorder="1" applyAlignment="1">
      <alignment horizontal="center" vertical="center" wrapText="1"/>
    </xf>
    <xf numFmtId="0" fontId="5" fillId="12" borderId="3" xfId="3" applyFont="1" applyFill="1" applyBorder="1" applyAlignment="1">
      <alignment horizontal="center" vertical="center" wrapText="1"/>
    </xf>
    <xf numFmtId="0" fontId="32" fillId="14" borderId="10" xfId="3" applyFont="1" applyFill="1" applyBorder="1" applyAlignment="1">
      <alignment horizontal="center" vertical="center"/>
    </xf>
    <xf numFmtId="0" fontId="32" fillId="14" borderId="11" xfId="3" applyFont="1" applyFill="1" applyBorder="1" applyAlignment="1">
      <alignment horizontal="center" vertical="center"/>
    </xf>
    <xf numFmtId="0" fontId="32" fillId="14" borderId="12" xfId="3" applyFont="1" applyFill="1" applyBorder="1" applyAlignment="1">
      <alignment horizontal="center" vertical="center"/>
    </xf>
    <xf numFmtId="0" fontId="7" fillId="15" borderId="0" xfId="2" applyFont="1" applyFill="1" applyBorder="1" applyAlignment="1">
      <alignment horizontal="center" vertical="center" textRotation="90"/>
    </xf>
    <xf numFmtId="0" fontId="18" fillId="16" borderId="4" xfId="2" applyFont="1" applyFill="1" applyBorder="1" applyAlignment="1">
      <alignment horizontal="center" vertical="center" textRotation="90" wrapText="1"/>
    </xf>
    <xf numFmtId="0" fontId="18" fillId="16" borderId="5" xfId="2" applyFont="1" applyFill="1" applyBorder="1" applyAlignment="1">
      <alignment horizontal="center" vertical="center" textRotation="90" wrapText="1"/>
    </xf>
    <xf numFmtId="0" fontId="18" fillId="16" borderId="6" xfId="2" applyFont="1" applyFill="1" applyBorder="1" applyAlignment="1">
      <alignment horizontal="center" vertical="center" textRotation="90" wrapText="1"/>
    </xf>
    <xf numFmtId="0" fontId="21" fillId="16" borderId="4" xfId="2" applyFont="1" applyFill="1" applyBorder="1" applyAlignment="1">
      <alignment horizontal="center" vertical="center" textRotation="90" wrapText="1"/>
    </xf>
    <xf numFmtId="0" fontId="21" fillId="16" borderId="5" xfId="2" applyFont="1" applyFill="1" applyBorder="1" applyAlignment="1">
      <alignment horizontal="center" vertical="center" textRotation="90" wrapText="1"/>
    </xf>
    <xf numFmtId="0" fontId="21" fillId="16" borderId="6" xfId="2" applyFont="1" applyFill="1" applyBorder="1" applyAlignment="1">
      <alignment horizontal="center" vertical="center" textRotation="90" wrapText="1"/>
    </xf>
    <xf numFmtId="9" fontId="5" fillId="16" borderId="0" xfId="7" applyNumberFormat="1" applyFont="1" applyFill="1" applyBorder="1" applyAlignment="1">
      <alignment horizontal="center" vertical="center"/>
    </xf>
    <xf numFmtId="0" fontId="32" fillId="11" borderId="10" xfId="3" applyFont="1" applyFill="1" applyBorder="1" applyAlignment="1">
      <alignment horizontal="center" vertical="center"/>
    </xf>
    <xf numFmtId="0" fontId="32" fillId="11" borderId="11" xfId="3" applyFont="1" applyFill="1" applyBorder="1" applyAlignment="1">
      <alignment horizontal="center" vertical="center"/>
    </xf>
    <xf numFmtId="0" fontId="32" fillId="11" borderId="12" xfId="3" applyFont="1" applyFill="1" applyBorder="1" applyAlignment="1">
      <alignment horizontal="center" vertical="center"/>
    </xf>
    <xf numFmtId="0" fontId="5" fillId="11" borderId="3" xfId="3" applyFont="1" applyFill="1" applyBorder="1" applyAlignment="1">
      <alignment horizontal="center" vertical="center" wrapText="1"/>
    </xf>
    <xf numFmtId="165" fontId="9" fillId="0" borderId="0" xfId="1" applyFont="1" applyAlignment="1">
      <alignment horizontal="left" vertical="center" wrapText="1"/>
    </xf>
    <xf numFmtId="0" fontId="9" fillId="0" borderId="0" xfId="1" applyNumberFormat="1" applyFont="1" applyAlignment="1">
      <alignment horizontal="left" vertical="center" wrapText="1"/>
    </xf>
    <xf numFmtId="0" fontId="9" fillId="2" borderId="0" xfId="1" applyNumberFormat="1" applyFont="1" applyFill="1" applyAlignment="1">
      <alignment horizontal="left" vertical="center" wrapText="1"/>
    </xf>
    <xf numFmtId="165" fontId="9" fillId="0" borderId="0" xfId="1" applyFont="1" applyAlignment="1">
      <alignment horizontal="left" vertical="top" wrapText="1"/>
    </xf>
    <xf numFmtId="3" fontId="7" fillId="14" borderId="0" xfId="7" applyNumberFormat="1" applyFont="1" applyFill="1" applyBorder="1" applyAlignment="1">
      <alignment horizontal="center" vertical="center" textRotation="90"/>
    </xf>
    <xf numFmtId="0" fontId="7" fillId="14" borderId="7" xfId="3" applyFont="1" applyFill="1" applyBorder="1" applyAlignment="1">
      <alignment horizontal="left" vertical="center"/>
    </xf>
    <xf numFmtId="0" fontId="7" fillId="14" borderId="8" xfId="3" applyFont="1" applyFill="1" applyBorder="1" applyAlignment="1">
      <alignment horizontal="left" vertical="center"/>
    </xf>
    <xf numFmtId="0" fontId="38" fillId="3" borderId="7" xfId="2" applyFont="1" applyFill="1" applyBorder="1" applyAlignment="1">
      <alignment horizontal="left" indent="2"/>
    </xf>
    <xf numFmtId="0" fontId="38" fillId="3" borderId="8" xfId="2" applyFont="1" applyFill="1" applyBorder="1" applyAlignment="1">
      <alignment horizontal="left" indent="2"/>
    </xf>
    <xf numFmtId="0" fontId="7" fillId="14" borderId="7" xfId="3" applyFont="1" applyFill="1" applyBorder="1" applyAlignment="1">
      <alignment horizontal="left" vertical="center" wrapText="1"/>
    </xf>
    <xf numFmtId="0" fontId="7" fillId="14" borderId="8" xfId="3" applyFont="1" applyFill="1" applyBorder="1" applyAlignment="1">
      <alignment horizontal="left" vertical="center" wrapText="1"/>
    </xf>
    <xf numFmtId="0" fontId="25" fillId="3" borderId="0" xfId="2" applyNumberFormat="1" applyFont="1" applyFill="1" applyBorder="1" applyAlignment="1">
      <alignment horizontal="center"/>
    </xf>
    <xf numFmtId="17" fontId="25" fillId="3" borderId="0" xfId="2" quotePrefix="1" applyNumberFormat="1" applyFont="1" applyFill="1" applyBorder="1" applyAlignment="1">
      <alignment horizontal="center"/>
    </xf>
    <xf numFmtId="0" fontId="27" fillId="3" borderId="0" xfId="2" applyNumberFormat="1" applyFont="1" applyFill="1" applyBorder="1" applyAlignment="1">
      <alignment horizontal="center"/>
    </xf>
    <xf numFmtId="0" fontId="28" fillId="3" borderId="0" xfId="2" quotePrefix="1" applyNumberFormat="1" applyFont="1" applyFill="1" applyBorder="1" applyAlignment="1">
      <alignment horizontal="center"/>
    </xf>
    <xf numFmtId="0" fontId="9" fillId="2" borderId="0" xfId="1" applyNumberFormat="1" applyFont="1" applyFill="1" applyBorder="1" applyAlignment="1">
      <alignment horizontal="left" vertical="center" wrapText="1"/>
    </xf>
    <xf numFmtId="0" fontId="9" fillId="2" borderId="0" xfId="1" applyNumberFormat="1" applyFont="1" applyFill="1" applyAlignment="1">
      <alignment horizontal="left" vertical="center"/>
    </xf>
    <xf numFmtId="0" fontId="9" fillId="0" borderId="0" xfId="1" applyNumberFormat="1" applyFont="1" applyAlignment="1">
      <alignment vertical="center" wrapText="1"/>
    </xf>
    <xf numFmtId="0" fontId="29" fillId="0" borderId="0" xfId="2" applyFont="1" applyFill="1" applyBorder="1" applyAlignment="1">
      <alignment vertical="center"/>
    </xf>
    <xf numFmtId="0" fontId="25" fillId="0" borderId="0" xfId="2" applyFont="1" applyFill="1" applyBorder="1" applyAlignment="1">
      <alignment vertical="center" wrapText="1"/>
    </xf>
    <xf numFmtId="0" fontId="27" fillId="0" borderId="0" xfId="2" quotePrefix="1" applyFont="1" applyFill="1" applyBorder="1" applyAlignment="1">
      <alignment vertical="center"/>
    </xf>
    <xf numFmtId="0" fontId="28" fillId="0" borderId="0" xfId="2" quotePrefix="1" applyFont="1" applyFill="1" applyBorder="1" applyAlignment="1">
      <alignment vertical="center"/>
    </xf>
    <xf numFmtId="0" fontId="9" fillId="0" borderId="0" xfId="1" applyNumberFormat="1" applyFont="1" applyAlignment="1">
      <alignment horizontal="justify" vertical="center" wrapText="1"/>
    </xf>
  </cellXfs>
  <cellStyles count="16">
    <cellStyle name="Millares 2" xfId="10" xr:uid="{00000000-0005-0000-0000-000000000000}"/>
    <cellStyle name="Millares 2 3" xfId="6" xr:uid="{00000000-0005-0000-0000-000001000000}"/>
    <cellStyle name="Millares 2 52" xfId="9" xr:uid="{00000000-0005-0000-0000-000002000000}"/>
    <cellStyle name="Millares 2 53" xfId="12" xr:uid="{00000000-0005-0000-0000-000003000000}"/>
    <cellStyle name="Millares 3" xfId="8" xr:uid="{00000000-0005-0000-0000-000004000000}"/>
    <cellStyle name="Millares 8" xfId="4" xr:uid="{00000000-0005-0000-0000-000005000000}"/>
    <cellStyle name="Millares_2005_01 2" xfId="5" xr:uid="{00000000-0005-0000-0000-000006000000}"/>
    <cellStyle name="Moneda" xfId="1" builtinId="4"/>
    <cellStyle name="Moneda 2" xfId="11" xr:uid="{00000000-0005-0000-0000-000008000000}"/>
    <cellStyle name="Normal" xfId="0" builtinId="0"/>
    <cellStyle name="Normal 2 2" xfId="2" xr:uid="{00000000-0005-0000-0000-00000A000000}"/>
    <cellStyle name="Normal 2 2 2 2" xfId="13" xr:uid="{00000000-0005-0000-0000-00000B000000}"/>
    <cellStyle name="Normal 5" xfId="14" xr:uid="{00000000-0005-0000-0000-00000C000000}"/>
    <cellStyle name="Normal 5 2" xfId="15" xr:uid="{00000000-0005-0000-0000-00000D000000}"/>
    <cellStyle name="Normal_Libro1" xfId="3" xr:uid="{00000000-0005-0000-0000-00000E000000}"/>
    <cellStyle name="Porcentual 2" xfId="7" xr:uid="{00000000-0005-0000-0000-00000F000000}"/>
  </cellStyles>
  <dxfs count="0"/>
  <tableStyles count="0" defaultTableStyle="TableStyleMedium2" defaultPivotStyle="PivotStyleLight16"/>
  <colors>
    <mruColors>
      <color rgb="FF276195"/>
      <color rgb="FF2F78BB"/>
      <color rgb="FF656D78"/>
      <color rgb="FF4FC1EA"/>
      <color rgb="FF5185C4"/>
      <color rgb="FF0C4597"/>
      <color rgb="FFF5F7FA"/>
      <color rgb="FF3BAFDA"/>
      <color rgb="FF0D3A80"/>
      <color rgb="FFEFF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io3xfmolina\reportes2\REPORTES2004\2004\Para%20Pasar\Jul2004_we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i.ad\fileserver\Direccion_General\DNPGE\DNPGE-Plan_Institucional\20.%20Reportes\A&#209;O_2016_2019\REPORTES2016\Direccion%20Financiera\Recaudaci&#243;n%20directa%20a%20la%20CUT\Devoluciones\Diciembre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audación"/>
      <sheetName val="Comparativo"/>
      <sheetName val="Provincias"/>
      <sheetName val="Jul2004_web"/>
      <sheetName val="#¡REF"/>
      <sheetName val="ENE-MAY"/>
      <sheetName val="Diaria"/>
      <sheetName val="FP1"/>
    </sheetNames>
    <sheetDataSet>
      <sheetData sheetId="0"/>
      <sheetData sheetId="1"/>
      <sheetData sheetId="2"/>
      <sheetData sheetId="3"/>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
      <sheetName val="Total"/>
      <sheetName val="feb"/>
      <sheetName val="mar"/>
      <sheetName val="abr"/>
      <sheetName val="may"/>
      <sheetName val="jun"/>
      <sheetName val="jul"/>
      <sheetName val="ago"/>
      <sheetName val="sep"/>
      <sheetName val="oct"/>
      <sheetName val="nov"/>
      <sheetName val="dic"/>
      <sheetName val="acreditadas_cuenta"/>
    </sheetNames>
    <sheetDataSet>
      <sheetData sheetId="0"/>
      <sheetData sheetId="1">
        <row r="57">
          <cell r="B57">
            <v>42491.000000000007</v>
          </cell>
          <cell r="C57">
            <v>2759062.3499999978</v>
          </cell>
          <cell r="D57">
            <v>3426840.0300000003</v>
          </cell>
          <cell r="E57">
            <v>1637427.4199999983</v>
          </cell>
          <cell r="F57">
            <v>72525.36</v>
          </cell>
          <cell r="G57">
            <v>152389.63999999998</v>
          </cell>
          <cell r="H57">
            <v>13569.47</v>
          </cell>
          <cell r="I57">
            <v>1059236.7900000007</v>
          </cell>
          <cell r="J57">
            <v>9787370.689999992</v>
          </cell>
          <cell r="K57">
            <v>186983.08</v>
          </cell>
          <cell r="L57">
            <v>4196972.6899999995</v>
          </cell>
          <cell r="M57">
            <v>9035268.1500000078</v>
          </cell>
        </row>
        <row r="58">
          <cell r="B58">
            <v>1220.2199999999998</v>
          </cell>
          <cell r="C58">
            <v>5600617.9099999974</v>
          </cell>
          <cell r="D58">
            <v>4854413.1900000069</v>
          </cell>
          <cell r="E58">
            <v>6501743.1000000043</v>
          </cell>
          <cell r="F58">
            <v>1239229.21</v>
          </cell>
          <cell r="G58">
            <v>5433584.9400000125</v>
          </cell>
          <cell r="H58">
            <v>392965.96999998856</v>
          </cell>
          <cell r="I58">
            <v>4421693.44000006</v>
          </cell>
          <cell r="J58">
            <v>18318956.540000629</v>
          </cell>
          <cell r="K58">
            <v>834566.89000020758</v>
          </cell>
          <cell r="L58">
            <v>5746997.3900000006</v>
          </cell>
          <cell r="M58">
            <v>11386803.270000059</v>
          </cell>
        </row>
        <row r="59">
          <cell r="B59">
            <v>4629.13</v>
          </cell>
          <cell r="C59">
            <v>34074.44000000001</v>
          </cell>
          <cell r="D59">
            <v>155908.67000000001</v>
          </cell>
          <cell r="E59">
            <v>74178.939999999988</v>
          </cell>
          <cell r="F59">
            <v>1227.4000000000001</v>
          </cell>
          <cell r="G59">
            <v>56725.94</v>
          </cell>
          <cell r="H59">
            <v>437.8</v>
          </cell>
          <cell r="I59">
            <v>88999.6</v>
          </cell>
          <cell r="J59">
            <v>224287.76</v>
          </cell>
          <cell r="K59">
            <v>19859.190000000002</v>
          </cell>
          <cell r="L59">
            <v>13297.159999999998</v>
          </cell>
          <cell r="M59">
            <v>58134.14</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81"/>
  <sheetViews>
    <sheetView showGridLines="0" topLeftCell="A155" zoomScale="80" zoomScaleNormal="80" zoomScaleSheetLayoutView="80" workbookViewId="0">
      <selection activeCell="M49" sqref="M49"/>
    </sheetView>
  </sheetViews>
  <sheetFormatPr baseColWidth="10" defaultColWidth="11.44140625" defaultRowHeight="13.2" outlineLevelRow="3" x14ac:dyDescent="0.25"/>
  <cols>
    <col min="1" max="2" width="5.6640625" style="3" customWidth="1"/>
    <col min="3" max="3" width="63.6640625" style="3" customWidth="1"/>
    <col min="4" max="4" width="18.44140625" style="3" customWidth="1"/>
    <col min="5" max="5" width="1.33203125" style="7" customWidth="1"/>
    <col min="6" max="6" width="20.33203125" style="7" customWidth="1"/>
    <col min="7" max="7" width="20.44140625" style="3" customWidth="1"/>
    <col min="8" max="8" width="1.5546875" style="3" customWidth="1"/>
    <col min="9" max="9" width="15.109375" style="3" customWidth="1"/>
    <col min="10" max="11" width="14" style="3" customWidth="1"/>
    <col min="12" max="12" width="11.5546875" style="4" bestFit="1" customWidth="1"/>
    <col min="13" max="13" width="14" style="3" bestFit="1" customWidth="1"/>
    <col min="14" max="16384" width="11.44140625" style="3"/>
  </cols>
  <sheetData>
    <row r="1" spans="1:12" ht="27.75" customHeight="1" x14ac:dyDescent="0.25">
      <c r="A1" s="192" t="s">
        <v>86</v>
      </c>
      <c r="B1" s="192"/>
      <c r="C1" s="192"/>
      <c r="D1" s="192"/>
      <c r="E1" s="192"/>
      <c r="F1" s="192"/>
      <c r="G1" s="192"/>
      <c r="H1" s="192"/>
      <c r="I1" s="192"/>
      <c r="J1" s="240"/>
      <c r="K1" s="240"/>
    </row>
    <row r="2" spans="1:12" ht="17.399999999999999" customHeight="1" x14ac:dyDescent="0.25">
      <c r="A2" s="193" t="s">
        <v>87</v>
      </c>
      <c r="B2" s="193"/>
      <c r="C2" s="193"/>
      <c r="D2" s="193"/>
      <c r="E2" s="193"/>
      <c r="F2" s="193"/>
      <c r="G2" s="193"/>
      <c r="H2" s="193"/>
      <c r="I2" s="193"/>
      <c r="J2" s="241"/>
      <c r="K2" s="241"/>
    </row>
    <row r="3" spans="1:12" ht="20.25" customHeight="1" x14ac:dyDescent="0.25">
      <c r="A3" s="194" t="s">
        <v>96</v>
      </c>
      <c r="B3" s="194"/>
      <c r="C3" s="194"/>
      <c r="D3" s="194"/>
      <c r="E3" s="194"/>
      <c r="F3" s="194"/>
      <c r="G3" s="194"/>
      <c r="H3" s="194"/>
      <c r="I3" s="194"/>
      <c r="J3" s="242"/>
      <c r="K3" s="242"/>
    </row>
    <row r="4" spans="1:12" ht="17.25" customHeight="1" x14ac:dyDescent="0.25">
      <c r="A4" s="195" t="s">
        <v>38</v>
      </c>
      <c r="B4" s="195"/>
      <c r="C4" s="195"/>
      <c r="D4" s="195"/>
      <c r="E4" s="195"/>
      <c r="F4" s="195"/>
      <c r="G4" s="195"/>
      <c r="H4" s="195"/>
      <c r="I4" s="195"/>
      <c r="J4" s="243"/>
      <c r="K4" s="243"/>
    </row>
    <row r="5" spans="1:12" ht="15.6" x14ac:dyDescent="0.3">
      <c r="A5" s="87"/>
      <c r="B5" s="87"/>
      <c r="C5" s="87"/>
      <c r="D5" s="87"/>
      <c r="E5" s="87"/>
      <c r="F5" s="87"/>
      <c r="G5" s="87"/>
      <c r="H5" s="87"/>
      <c r="I5" s="87"/>
      <c r="J5" s="87"/>
      <c r="K5" s="87"/>
    </row>
    <row r="6" spans="1:12" customFormat="1" ht="31.5" customHeight="1" x14ac:dyDescent="0.3">
      <c r="A6" s="196" t="s">
        <v>71</v>
      </c>
      <c r="B6" s="197"/>
      <c r="C6" s="197"/>
      <c r="D6" s="197"/>
      <c r="E6" s="197"/>
      <c r="F6" s="197"/>
      <c r="G6" s="197"/>
      <c r="H6" s="197"/>
      <c r="I6" s="198"/>
    </row>
    <row r="7" spans="1:12" ht="15.6" x14ac:dyDescent="0.3">
      <c r="C7" s="5"/>
      <c r="D7" s="6"/>
      <c r="F7" s="3"/>
      <c r="G7" s="6"/>
      <c r="H7" s="7"/>
      <c r="J7" s="4"/>
      <c r="L7" s="3"/>
    </row>
    <row r="8" spans="1:12" s="8" customFormat="1" ht="60" customHeight="1" x14ac:dyDescent="0.25">
      <c r="C8" s="62"/>
      <c r="D8" s="63" t="s">
        <v>97</v>
      </c>
      <c r="E8" s="9"/>
      <c r="F8" s="63" t="s">
        <v>98</v>
      </c>
      <c r="G8" s="63" t="s">
        <v>99</v>
      </c>
      <c r="H8" s="9"/>
      <c r="I8" s="63" t="s">
        <v>100</v>
      </c>
      <c r="J8" s="10"/>
    </row>
    <row r="9" spans="1:12" s="11" customFormat="1" ht="4.5" customHeight="1" x14ac:dyDescent="0.25">
      <c r="C9" s="12"/>
      <c r="D9" s="52"/>
      <c r="E9" s="14"/>
      <c r="F9" s="13"/>
      <c r="G9" s="13"/>
      <c r="H9" s="14"/>
      <c r="I9" s="15"/>
      <c r="J9" s="16"/>
    </row>
    <row r="10" spans="1:12" s="8" customFormat="1" ht="15.9" customHeight="1" x14ac:dyDescent="0.25">
      <c r="A10" s="191" t="s">
        <v>39</v>
      </c>
      <c r="B10" s="199" t="s">
        <v>40</v>
      </c>
      <c r="C10" s="91" t="s">
        <v>136</v>
      </c>
      <c r="D10" s="92">
        <v>4457379.0634423709</v>
      </c>
      <c r="E10" s="93"/>
      <c r="F10" s="92">
        <v>4295725.1257710988</v>
      </c>
      <c r="G10" s="94">
        <v>3946284.2312943004</v>
      </c>
      <c r="H10" s="17"/>
      <c r="I10" s="174">
        <f>+G31/G40</f>
        <v>0.8798041170425932</v>
      </c>
      <c r="J10" s="16"/>
    </row>
    <row r="11" spans="1:12" ht="15.9" customHeight="1" outlineLevel="1" x14ac:dyDescent="0.25">
      <c r="A11" s="191"/>
      <c r="B11" s="200"/>
      <c r="C11" s="95" t="s">
        <v>72</v>
      </c>
      <c r="D11" s="96">
        <v>2952845.9942227504</v>
      </c>
      <c r="E11" s="93"/>
      <c r="F11" s="96">
        <v>2777346.0905585005</v>
      </c>
      <c r="G11" s="97">
        <v>2489843.3758840002</v>
      </c>
      <c r="H11" s="18"/>
      <c r="I11" s="175"/>
      <c r="J11" s="16"/>
      <c r="L11" s="3"/>
    </row>
    <row r="12" spans="1:12" ht="15.9" customHeight="1" outlineLevel="1" x14ac:dyDescent="0.25">
      <c r="A12" s="191"/>
      <c r="B12" s="200"/>
      <c r="C12" s="95" t="s">
        <v>32</v>
      </c>
      <c r="D12" s="96">
        <v>364419.1067670717</v>
      </c>
      <c r="E12" s="93"/>
      <c r="F12" s="96">
        <v>352057.76230600011</v>
      </c>
      <c r="G12" s="97">
        <v>335212.70206789998</v>
      </c>
      <c r="H12" s="18"/>
      <c r="I12" s="175"/>
      <c r="J12" s="19"/>
      <c r="L12" s="3"/>
    </row>
    <row r="13" spans="1:12" ht="15.9" customHeight="1" outlineLevel="1" x14ac:dyDescent="0.25">
      <c r="A13" s="191"/>
      <c r="B13" s="200"/>
      <c r="C13" s="95" t="s">
        <v>73</v>
      </c>
      <c r="D13" s="96">
        <v>1140113.9624525488</v>
      </c>
      <c r="E13" s="93"/>
      <c r="F13" s="96">
        <v>1166321.2729065984</v>
      </c>
      <c r="G13" s="97">
        <v>1121228.1533424</v>
      </c>
      <c r="H13" s="18"/>
      <c r="I13" s="175"/>
      <c r="J13" s="19"/>
      <c r="L13" s="3"/>
    </row>
    <row r="14" spans="1:12" ht="15.9" customHeight="1" outlineLevel="1" x14ac:dyDescent="0.25">
      <c r="A14" s="191"/>
      <c r="B14" s="200"/>
      <c r="C14" s="98" t="s">
        <v>31</v>
      </c>
      <c r="D14" s="96">
        <v>145352.78291249866</v>
      </c>
      <c r="E14" s="93"/>
      <c r="F14" s="96">
        <v>141511.05451690016</v>
      </c>
      <c r="G14" s="97">
        <v>163720.24614999999</v>
      </c>
      <c r="H14" s="18"/>
      <c r="I14" s="175"/>
      <c r="J14" s="19"/>
      <c r="L14" s="3"/>
    </row>
    <row r="15" spans="1:12" ht="15.9" customHeight="1" outlineLevel="1" x14ac:dyDescent="0.25">
      <c r="A15" s="191"/>
      <c r="B15" s="200"/>
      <c r="C15" s="98" t="s">
        <v>30</v>
      </c>
      <c r="D15" s="96">
        <v>985164.97134720115</v>
      </c>
      <c r="E15" s="93"/>
      <c r="F15" s="96">
        <v>998232.99274099839</v>
      </c>
      <c r="G15" s="97">
        <v>942978.07209239993</v>
      </c>
      <c r="H15" s="18"/>
      <c r="I15" s="175"/>
      <c r="J15" s="19"/>
      <c r="L15" s="3"/>
    </row>
    <row r="16" spans="1:12" ht="15.9" customHeight="1" outlineLevel="1" x14ac:dyDescent="0.25">
      <c r="A16" s="191"/>
      <c r="B16" s="200"/>
      <c r="C16" s="98" t="s">
        <v>29</v>
      </c>
      <c r="D16" s="96">
        <v>9596.208192849128</v>
      </c>
      <c r="E16" s="93"/>
      <c r="F16" s="96">
        <v>26577.225648699998</v>
      </c>
      <c r="G16" s="97">
        <v>14529.835100000002</v>
      </c>
      <c r="H16" s="18"/>
      <c r="I16" s="175"/>
      <c r="J16" s="19"/>
      <c r="L16" s="3"/>
    </row>
    <row r="17" spans="1:12" ht="15.9" customHeight="1" x14ac:dyDescent="0.25">
      <c r="A17" s="191"/>
      <c r="B17" s="200"/>
      <c r="C17" s="99" t="s">
        <v>66</v>
      </c>
      <c r="D17" s="96">
        <v>5072263.0607195813</v>
      </c>
      <c r="E17" s="93"/>
      <c r="F17" s="96">
        <v>4816666.7177534997</v>
      </c>
      <c r="G17" s="97">
        <v>4374850.2723446004</v>
      </c>
      <c r="H17" s="17"/>
      <c r="I17" s="175"/>
      <c r="J17" s="20"/>
      <c r="L17" s="3"/>
    </row>
    <row r="18" spans="1:12" ht="15.9" customHeight="1" x14ac:dyDescent="0.25">
      <c r="A18" s="191"/>
      <c r="B18" s="200"/>
      <c r="C18" s="99" t="s">
        <v>67</v>
      </c>
      <c r="D18" s="96">
        <v>675458.29999999981</v>
      </c>
      <c r="E18" s="93"/>
      <c r="F18" s="96">
        <v>636271.51251729997</v>
      </c>
      <c r="G18" s="97">
        <v>674264.89092999999</v>
      </c>
      <c r="H18" s="17"/>
      <c r="I18" s="175"/>
      <c r="J18" s="16"/>
      <c r="L18" s="3"/>
    </row>
    <row r="19" spans="1:12" ht="15.9" customHeight="1" x14ac:dyDescent="0.25">
      <c r="A19" s="191"/>
      <c r="B19" s="200"/>
      <c r="C19" s="100" t="s">
        <v>36</v>
      </c>
      <c r="D19" s="96">
        <v>118796.19999999998</v>
      </c>
      <c r="E19" s="93"/>
      <c r="F19" s="96">
        <v>102140.51874844999</v>
      </c>
      <c r="G19" s="97">
        <v>112024.90820800001</v>
      </c>
      <c r="H19" s="17"/>
      <c r="I19" s="175"/>
      <c r="J19" s="16"/>
      <c r="L19" s="3"/>
    </row>
    <row r="20" spans="1:12" s="8" customFormat="1" ht="15.9" customHeight="1" x14ac:dyDescent="0.25">
      <c r="A20" s="191"/>
      <c r="B20" s="200"/>
      <c r="C20" s="100" t="s">
        <v>37</v>
      </c>
      <c r="D20" s="96">
        <v>22189.999999999996</v>
      </c>
      <c r="E20" s="93"/>
      <c r="F20" s="96">
        <v>21828.932514200002</v>
      </c>
      <c r="G20" s="97">
        <v>28243.650589999997</v>
      </c>
      <c r="H20" s="21"/>
      <c r="I20" s="175"/>
      <c r="J20" s="16"/>
      <c r="K20" s="22"/>
    </row>
    <row r="21" spans="1:12" ht="15.9" customHeight="1" x14ac:dyDescent="0.25">
      <c r="A21" s="191"/>
      <c r="B21" s="200"/>
      <c r="C21" s="100" t="s">
        <v>22</v>
      </c>
      <c r="D21" s="96">
        <v>226641.09364852204</v>
      </c>
      <c r="E21" s="93"/>
      <c r="F21" s="96">
        <v>206664.79006880004</v>
      </c>
      <c r="G21" s="97">
        <v>194674.99203000002</v>
      </c>
      <c r="H21" s="17"/>
      <c r="I21" s="175"/>
      <c r="J21" s="16"/>
      <c r="K21" s="23"/>
      <c r="L21" s="3"/>
    </row>
    <row r="22" spans="1:12" ht="15.9" customHeight="1" x14ac:dyDescent="0.25">
      <c r="A22" s="191"/>
      <c r="B22" s="200"/>
      <c r="C22" s="100" t="s">
        <v>23</v>
      </c>
      <c r="D22" s="96">
        <v>1205054.062432348</v>
      </c>
      <c r="E22" s="93"/>
      <c r="F22" s="96">
        <v>1163818.7562200001</v>
      </c>
      <c r="G22" s="97">
        <v>964658.7968400002</v>
      </c>
      <c r="H22" s="17"/>
      <c r="I22" s="175"/>
      <c r="J22" s="16"/>
      <c r="K22" s="24"/>
      <c r="L22" s="3"/>
    </row>
    <row r="23" spans="1:12" ht="15.9" customHeight="1" x14ac:dyDescent="0.25">
      <c r="A23" s="191"/>
      <c r="B23" s="200"/>
      <c r="C23" s="100" t="s">
        <v>34</v>
      </c>
      <c r="D23" s="96">
        <v>50764.400000000016</v>
      </c>
      <c r="E23" s="93"/>
      <c r="F23" s="96">
        <v>46504.580130000002</v>
      </c>
      <c r="G23" s="97">
        <v>46910.254079999999</v>
      </c>
      <c r="H23" s="17"/>
      <c r="I23" s="175"/>
      <c r="J23" s="25"/>
      <c r="K23" s="23"/>
      <c r="L23" s="3"/>
    </row>
    <row r="24" spans="1:12" ht="15.9" customHeight="1" x14ac:dyDescent="0.25">
      <c r="A24" s="191"/>
      <c r="B24" s="200"/>
      <c r="C24" s="100" t="s">
        <v>24</v>
      </c>
      <c r="D24" s="96">
        <v>21017.8</v>
      </c>
      <c r="E24" s="93"/>
      <c r="F24" s="96">
        <v>18098.54219</v>
      </c>
      <c r="G24" s="97">
        <v>18783.202670000002</v>
      </c>
      <c r="H24" s="17"/>
      <c r="I24" s="175"/>
      <c r="J24" s="25"/>
      <c r="L24" s="3"/>
    </row>
    <row r="25" spans="1:12" ht="15.9" customHeight="1" x14ac:dyDescent="0.25">
      <c r="A25" s="191"/>
      <c r="B25" s="200"/>
      <c r="C25" s="100" t="s">
        <v>25</v>
      </c>
      <c r="D25" s="96">
        <v>22671.599999999999</v>
      </c>
      <c r="E25" s="93"/>
      <c r="F25" s="96">
        <v>28657.747950999998</v>
      </c>
      <c r="G25" s="97">
        <v>50210.380290000001</v>
      </c>
      <c r="H25" s="17"/>
      <c r="I25" s="175"/>
      <c r="J25" s="16"/>
      <c r="L25" s="3"/>
    </row>
    <row r="26" spans="1:12" ht="15.9" customHeight="1" x14ac:dyDescent="0.25">
      <c r="A26" s="191"/>
      <c r="B26" s="200"/>
      <c r="C26" s="100" t="s">
        <v>103</v>
      </c>
      <c r="D26" s="96">
        <v>5203</v>
      </c>
      <c r="E26" s="93"/>
      <c r="F26" s="96">
        <v>6611.1502769000017</v>
      </c>
      <c r="G26" s="97">
        <v>7853.4289900000003</v>
      </c>
      <c r="H26" s="17"/>
      <c r="I26" s="175"/>
      <c r="J26" s="16"/>
      <c r="L26" s="3"/>
    </row>
    <row r="27" spans="1:12" ht="15.9" customHeight="1" x14ac:dyDescent="0.25">
      <c r="A27" s="191"/>
      <c r="B27" s="200"/>
      <c r="C27" s="100" t="s">
        <v>35</v>
      </c>
      <c r="D27" s="96">
        <v>93009.800000000017</v>
      </c>
      <c r="E27" s="93"/>
      <c r="F27" s="96">
        <v>81301.339949999994</v>
      </c>
      <c r="G27" s="97">
        <v>90259.265169999999</v>
      </c>
      <c r="H27" s="17"/>
      <c r="I27" s="175"/>
      <c r="J27" s="4"/>
      <c r="L27" s="3"/>
    </row>
    <row r="28" spans="1:12" ht="15.9" customHeight="1" x14ac:dyDescent="0.25">
      <c r="A28" s="191"/>
      <c r="B28" s="200"/>
      <c r="C28" s="100" t="s">
        <v>101</v>
      </c>
      <c r="D28" s="96">
        <v>89437.5</v>
      </c>
      <c r="E28" s="93"/>
      <c r="F28" s="96">
        <v>41998.615609999993</v>
      </c>
      <c r="G28" s="97">
        <v>56328.176869999996</v>
      </c>
      <c r="H28" s="17"/>
      <c r="I28" s="175"/>
      <c r="J28" s="4"/>
      <c r="L28" s="3"/>
    </row>
    <row r="29" spans="1:12" ht="15.9" customHeight="1" x14ac:dyDescent="0.25">
      <c r="A29" s="191"/>
      <c r="B29" s="200"/>
      <c r="C29" s="100" t="s">
        <v>102</v>
      </c>
      <c r="D29" s="96">
        <v>69931.900000000009</v>
      </c>
      <c r="E29" s="93"/>
      <c r="F29" s="96">
        <v>38906.139708800001</v>
      </c>
      <c r="G29" s="97">
        <v>50180.962309999995</v>
      </c>
      <c r="H29" s="17"/>
      <c r="I29" s="175"/>
      <c r="J29" s="4"/>
      <c r="L29" s="3"/>
    </row>
    <row r="30" spans="1:12" ht="15.9" customHeight="1" x14ac:dyDescent="0.25">
      <c r="A30" s="191"/>
      <c r="B30" s="200"/>
      <c r="C30" s="100" t="s">
        <v>26</v>
      </c>
      <c r="D30" s="96">
        <v>4799.9999999999991</v>
      </c>
      <c r="E30" s="93"/>
      <c r="F30" s="96">
        <v>6039.0362466000006</v>
      </c>
      <c r="G30" s="97">
        <v>22717.396169999993</v>
      </c>
      <c r="H30" s="21"/>
      <c r="I30" s="175"/>
      <c r="J30" s="16"/>
      <c r="L30" s="3"/>
    </row>
    <row r="31" spans="1:12" s="11" customFormat="1" ht="18" customHeight="1" x14ac:dyDescent="0.3">
      <c r="A31" s="191"/>
      <c r="B31" s="201"/>
      <c r="C31" s="68" t="s">
        <v>92</v>
      </c>
      <c r="D31" s="69">
        <f>+D10+SUM(D17:D30)</f>
        <v>12134617.780242823</v>
      </c>
      <c r="E31"/>
      <c r="F31" s="69">
        <f>+F10+SUM(F17:F30)</f>
        <v>11511233.505656648</v>
      </c>
      <c r="G31" s="69">
        <f>+G10+SUM(G17:G30)</f>
        <v>10638244.808786899</v>
      </c>
      <c r="H31" s="21"/>
      <c r="I31" s="176"/>
      <c r="J31" s="26"/>
      <c r="K31" s="27"/>
    </row>
    <row r="32" spans="1:12" s="7" customFormat="1" ht="6.6" customHeight="1" x14ac:dyDescent="0.3">
      <c r="A32" s="191"/>
      <c r="B32" s="33"/>
      <c r="C32" s="53"/>
      <c r="D32" s="28"/>
      <c r="E32" s="28"/>
      <c r="F32" s="28"/>
      <c r="G32" s="28"/>
      <c r="H32" s="21"/>
      <c r="I32" s="54"/>
      <c r="J32" s="16"/>
    </row>
    <row r="33" spans="1:12" ht="18.75" customHeight="1" x14ac:dyDescent="0.25">
      <c r="A33" s="191"/>
      <c r="B33" s="177" t="s">
        <v>90</v>
      </c>
      <c r="C33" s="57" t="s">
        <v>64</v>
      </c>
      <c r="D33" s="58">
        <v>1801244.199999999</v>
      </c>
      <c r="E33" s="21"/>
      <c r="F33" s="58">
        <v>1722177.9709299998</v>
      </c>
      <c r="G33" s="94">
        <v>1329296.4845957144</v>
      </c>
      <c r="H33" s="21"/>
      <c r="I33" s="180">
        <f>+G35/G40</f>
        <v>0.12019588295740678</v>
      </c>
      <c r="J33" s="4"/>
      <c r="L33" s="3"/>
    </row>
    <row r="34" spans="1:12" ht="18.75" customHeight="1" x14ac:dyDescent="0.25">
      <c r="A34" s="191"/>
      <c r="B34" s="178"/>
      <c r="C34" s="59" t="s">
        <v>65</v>
      </c>
      <c r="D34" s="56">
        <v>150947.29999999993</v>
      </c>
      <c r="E34" s="21"/>
      <c r="F34" s="56">
        <v>138210.08297999998</v>
      </c>
      <c r="G34" s="97">
        <v>124064.78428237507</v>
      </c>
      <c r="H34" s="21"/>
      <c r="I34" s="181"/>
      <c r="J34" s="4"/>
      <c r="L34" s="3"/>
    </row>
    <row r="35" spans="1:12" s="11" customFormat="1" ht="18.75" customHeight="1" x14ac:dyDescent="0.3">
      <c r="A35" s="191"/>
      <c r="B35" s="179"/>
      <c r="C35" s="142" t="s">
        <v>91</v>
      </c>
      <c r="D35" s="69">
        <f>SUM(D33:D34)</f>
        <v>1952191.4999999991</v>
      </c>
      <c r="E35" s="21"/>
      <c r="F35" s="69">
        <f>SUM(F33:F34)</f>
        <v>1860388.0539099998</v>
      </c>
      <c r="G35" s="69">
        <f>SUM(G33:G34)</f>
        <v>1453361.2688780895</v>
      </c>
      <c r="H35" s="17"/>
      <c r="I35" s="182"/>
      <c r="J35" s="29"/>
    </row>
    <row r="36" spans="1:12" s="11" customFormat="1" ht="15.6" x14ac:dyDescent="0.3">
      <c r="A36" s="191"/>
      <c r="B36" s="33"/>
      <c r="C36" s="30"/>
      <c r="D36" s="126"/>
      <c r="E36" s="126"/>
      <c r="F36" s="126"/>
      <c r="G36" s="126"/>
      <c r="H36" s="17"/>
      <c r="I36" s="54"/>
      <c r="J36" s="29"/>
    </row>
    <row r="37" spans="1:12" s="11" customFormat="1" ht="15.75" customHeight="1" x14ac:dyDescent="0.3">
      <c r="A37" s="191"/>
      <c r="B37" s="183" t="s">
        <v>44</v>
      </c>
      <c r="C37" s="183"/>
      <c r="D37" s="70">
        <f>D40-D38</f>
        <v>6364706.4195232429</v>
      </c>
      <c r="E37" s="21"/>
      <c r="F37" s="70">
        <f>F40-F38</f>
        <v>6036466.3428716492</v>
      </c>
      <c r="G37" s="70">
        <f>G40-G38</f>
        <v>5560885.9949222989</v>
      </c>
      <c r="H37" s="17"/>
      <c r="I37" s="71">
        <f>+G37/$G$40</f>
        <v>0.45989639086854561</v>
      </c>
      <c r="J37" s="29"/>
    </row>
    <row r="38" spans="1:12" s="11" customFormat="1" ht="15.75" customHeight="1" x14ac:dyDescent="0.25">
      <c r="A38" s="191"/>
      <c r="B38" s="183" t="s">
        <v>45</v>
      </c>
      <c r="C38" s="183"/>
      <c r="D38" s="70">
        <f>+D17+D18+D20+D35</f>
        <v>7722102.8607195802</v>
      </c>
      <c r="E38" s="21"/>
      <c r="F38" s="70">
        <f>+F17+F18+F20+F35</f>
        <v>7335155.2166949995</v>
      </c>
      <c r="G38" s="70">
        <f>+G17+G18+G20+G35</f>
        <v>6530720.0827426892</v>
      </c>
      <c r="H38" s="84"/>
      <c r="I38" s="71">
        <f>+G38/$G$40</f>
        <v>0.54010360913145439</v>
      </c>
      <c r="J38" s="29"/>
    </row>
    <row r="39" spans="1:12" s="7" customFormat="1" ht="13.8" x14ac:dyDescent="0.25">
      <c r="B39" s="33"/>
      <c r="C39" s="30"/>
      <c r="D39" s="34"/>
      <c r="E39" s="21"/>
      <c r="F39" s="32"/>
      <c r="G39" s="32"/>
      <c r="H39" s="17"/>
      <c r="I39" s="33"/>
      <c r="J39" s="19"/>
    </row>
    <row r="40" spans="1:12" s="7" customFormat="1" ht="24.75" customHeight="1" x14ac:dyDescent="0.3">
      <c r="A40" s="184" t="s">
        <v>46</v>
      </c>
      <c r="B40" s="185" t="s">
        <v>82</v>
      </c>
      <c r="C40" s="186"/>
      <c r="D40" s="64">
        <f>+D35+D31</f>
        <v>14086809.280242823</v>
      </c>
      <c r="E40" s="55"/>
      <c r="F40" s="64">
        <f>+F31+F35</f>
        <v>13371621.559566649</v>
      </c>
      <c r="G40" s="64">
        <f>+G31+G35</f>
        <v>12091606.077664988</v>
      </c>
      <c r="H40" s="17"/>
      <c r="I40" s="83"/>
      <c r="J40" s="19"/>
    </row>
    <row r="41" spans="1:12" s="7" customFormat="1" ht="14.25" customHeight="1" x14ac:dyDescent="0.25">
      <c r="A41" s="184"/>
      <c r="B41" s="187" t="s">
        <v>80</v>
      </c>
      <c r="C41" s="188"/>
      <c r="D41" s="60"/>
      <c r="E41" s="21"/>
      <c r="F41" s="60">
        <v>306126.40836</v>
      </c>
      <c r="G41" s="60">
        <v>656940.97940576717</v>
      </c>
      <c r="H41" s="17"/>
      <c r="I41" s="83"/>
      <c r="J41" s="19"/>
    </row>
    <row r="42" spans="1:12" s="7" customFormat="1" ht="14.25" customHeight="1" x14ac:dyDescent="0.25">
      <c r="A42" s="184"/>
      <c r="B42" s="187" t="s">
        <v>81</v>
      </c>
      <c r="C42" s="188"/>
      <c r="D42" s="60"/>
      <c r="E42" s="21"/>
      <c r="F42" s="60">
        <v>53467.393176500023</v>
      </c>
      <c r="G42" s="60">
        <v>27523.127808494795</v>
      </c>
      <c r="H42" s="17"/>
      <c r="I42" s="83"/>
      <c r="J42" s="19"/>
    </row>
    <row r="43" spans="1:12" s="7" customFormat="1" ht="25.5" customHeight="1" x14ac:dyDescent="0.25">
      <c r="A43" s="184"/>
      <c r="B43" s="185" t="s">
        <v>83</v>
      </c>
      <c r="C43" s="186"/>
      <c r="D43" s="66">
        <f>+D40-D41-D42</f>
        <v>14086809.280242823</v>
      </c>
      <c r="E43" s="84"/>
      <c r="F43" s="66">
        <f>+F40-F41-F42</f>
        <v>13012027.758030148</v>
      </c>
      <c r="G43" s="66">
        <f>+G40-G41-G42</f>
        <v>11407141.970450727</v>
      </c>
      <c r="H43" s="17"/>
      <c r="I43" s="83"/>
      <c r="J43" s="19"/>
    </row>
    <row r="44" spans="1:12" s="7" customFormat="1" ht="14.25" customHeight="1" x14ac:dyDescent="0.25">
      <c r="A44" s="184"/>
      <c r="B44" s="187" t="s">
        <v>84</v>
      </c>
      <c r="C44" s="188"/>
      <c r="D44" s="72">
        <v>262626.80024282017</v>
      </c>
      <c r="E44" s="84"/>
      <c r="F44" s="60">
        <v>256951.57729000022</v>
      </c>
      <c r="G44" s="60">
        <v>97834.688910000972</v>
      </c>
      <c r="H44" s="17"/>
      <c r="I44" s="83"/>
      <c r="J44" s="19"/>
    </row>
    <row r="45" spans="1:12" s="7" customFormat="1" ht="33" customHeight="1" x14ac:dyDescent="0.25">
      <c r="A45" s="184"/>
      <c r="B45" s="189" t="s">
        <v>95</v>
      </c>
      <c r="C45" s="190"/>
      <c r="D45" s="67">
        <f>+D43-D44</f>
        <v>13824182.480000002</v>
      </c>
      <c r="E45" s="84"/>
      <c r="F45" s="67">
        <f>+F43-F44</f>
        <v>12755076.180740148</v>
      </c>
      <c r="G45" s="67">
        <f>+G43-G44</f>
        <v>11309307.281540725</v>
      </c>
      <c r="H45" s="17"/>
      <c r="I45" s="83"/>
      <c r="J45" s="19"/>
    </row>
    <row r="46" spans="1:12" customFormat="1" ht="14.4" x14ac:dyDescent="0.3"/>
    <row r="47" spans="1:12" customFormat="1" ht="27.75" customHeight="1" x14ac:dyDescent="0.3">
      <c r="A47" s="218" t="s">
        <v>79</v>
      </c>
      <c r="B47" s="219"/>
      <c r="C47" s="219"/>
      <c r="D47" s="219"/>
      <c r="E47" s="219"/>
      <c r="F47" s="219"/>
      <c r="G47" s="219"/>
      <c r="H47" s="219"/>
      <c r="I47" s="220"/>
    </row>
    <row r="48" spans="1:12" customFormat="1" ht="8.25" customHeight="1" x14ac:dyDescent="0.3"/>
    <row r="49" spans="1:12" s="8" customFormat="1" ht="30" customHeight="1" x14ac:dyDescent="0.3">
      <c r="C49" s="62"/>
      <c r="D49"/>
      <c r="E49" s="101"/>
      <c r="F49" s="102" t="str">
        <f>+F8</f>
        <v>Recaudación
 2015</v>
      </c>
      <c r="G49" s="102" t="str">
        <f>+G8</f>
        <v>Recaudación 
2016</v>
      </c>
      <c r="H49" s="101"/>
      <c r="I49" s="55"/>
      <c r="J49" s="10"/>
    </row>
    <row r="50" spans="1:12" customFormat="1" ht="8.25" customHeight="1" x14ac:dyDescent="0.3"/>
    <row r="51" spans="1:12" s="11" customFormat="1" ht="19.5" customHeight="1" x14ac:dyDescent="0.3">
      <c r="A51" s="221" t="s">
        <v>78</v>
      </c>
      <c r="B51" s="221"/>
      <c r="C51" s="221"/>
      <c r="D51"/>
      <c r="E51"/>
      <c r="F51" s="113">
        <f>+F53+F82</f>
        <v>969584.95238000154</v>
      </c>
      <c r="G51" s="113">
        <f>+G53+G82+G91</f>
        <v>1295921.5838501428</v>
      </c>
      <c r="H51"/>
      <c r="I51"/>
      <c r="J51" s="16"/>
    </row>
    <row r="52" spans="1:12" customFormat="1" ht="6" customHeight="1" x14ac:dyDescent="0.3"/>
    <row r="53" spans="1:12" customFormat="1" ht="19.5" customHeight="1" x14ac:dyDescent="0.3">
      <c r="A53" s="206" t="s">
        <v>77</v>
      </c>
      <c r="B53" s="206"/>
      <c r="C53" s="206"/>
      <c r="F53" s="103">
        <f>+F76+F80</f>
        <v>969584.95238000154</v>
      </c>
      <c r="G53" s="103"/>
    </row>
    <row r="54" spans="1:12" customFormat="1" ht="6" hidden="1" customHeight="1" outlineLevel="1" x14ac:dyDescent="0.3"/>
    <row r="55" spans="1:12" s="8" customFormat="1" ht="15.9" hidden="1" customHeight="1" outlineLevel="1" x14ac:dyDescent="0.3">
      <c r="A55" s="167" t="s">
        <v>39</v>
      </c>
      <c r="B55" s="168" t="s">
        <v>40</v>
      </c>
      <c r="C55" s="91" t="s">
        <v>136</v>
      </c>
      <c r="D55"/>
      <c r="E55" s="104"/>
      <c r="F55" s="92">
        <v>767481.74854000099</v>
      </c>
      <c r="G55" s="162"/>
      <c r="H55"/>
      <c r="I55"/>
      <c r="J55" s="16"/>
    </row>
    <row r="56" spans="1:12" ht="15.9" hidden="1" customHeight="1" outlineLevel="2" x14ac:dyDescent="0.3">
      <c r="A56" s="167"/>
      <c r="B56" s="169"/>
      <c r="C56" s="95" t="s">
        <v>72</v>
      </c>
      <c r="D56"/>
      <c r="E56" s="104"/>
      <c r="F56" s="96">
        <v>43294.408099999651</v>
      </c>
      <c r="G56" s="163"/>
      <c r="H56"/>
      <c r="I56"/>
      <c r="J56" s="16"/>
      <c r="L56" s="3"/>
    </row>
    <row r="57" spans="1:12" ht="15.9" hidden="1" customHeight="1" outlineLevel="2" x14ac:dyDescent="0.3">
      <c r="A57" s="167"/>
      <c r="B57" s="169"/>
      <c r="C57" s="95" t="s">
        <v>32</v>
      </c>
      <c r="D57"/>
      <c r="E57" s="104"/>
      <c r="F57" s="96">
        <v>13816.393069999933</v>
      </c>
      <c r="G57" s="163"/>
      <c r="H57"/>
      <c r="I57"/>
      <c r="J57" s="19"/>
      <c r="L57" s="3"/>
    </row>
    <row r="58" spans="1:12" ht="15.9" hidden="1" customHeight="1" outlineLevel="2" x14ac:dyDescent="0.3">
      <c r="A58" s="167"/>
      <c r="B58" s="169"/>
      <c r="C58" s="95" t="s">
        <v>73</v>
      </c>
      <c r="D58"/>
      <c r="E58" s="104"/>
      <c r="F58" s="96">
        <v>710370.94737000158</v>
      </c>
      <c r="G58" s="163"/>
      <c r="H58"/>
      <c r="I58"/>
      <c r="J58" s="19"/>
      <c r="L58" s="3"/>
    </row>
    <row r="59" spans="1:12" ht="15.9" hidden="1" customHeight="1" outlineLevel="2" x14ac:dyDescent="0.3">
      <c r="A59" s="167"/>
      <c r="B59" s="169"/>
      <c r="C59" s="98" t="s">
        <v>31</v>
      </c>
      <c r="D59"/>
      <c r="E59" s="104"/>
      <c r="F59" s="96">
        <v>50837.12793999986</v>
      </c>
      <c r="G59" s="163"/>
      <c r="H59"/>
      <c r="I59"/>
      <c r="J59" s="19"/>
      <c r="L59" s="3"/>
    </row>
    <row r="60" spans="1:12" ht="15.9" hidden="1" customHeight="1" outlineLevel="2" x14ac:dyDescent="0.3">
      <c r="A60" s="167"/>
      <c r="B60" s="169"/>
      <c r="C60" s="98" t="s">
        <v>30</v>
      </c>
      <c r="D60"/>
      <c r="E60" s="104"/>
      <c r="F60" s="96">
        <v>657187.93991000147</v>
      </c>
      <c r="G60" s="163"/>
      <c r="H60"/>
      <c r="I60"/>
      <c r="J60" s="19"/>
      <c r="L60" s="3"/>
    </row>
    <row r="61" spans="1:12" ht="15.9" hidden="1" customHeight="1" outlineLevel="2" x14ac:dyDescent="0.3">
      <c r="A61" s="167"/>
      <c r="B61" s="169"/>
      <c r="C61" s="98" t="s">
        <v>29</v>
      </c>
      <c r="D61"/>
      <c r="E61" s="104"/>
      <c r="F61" s="96">
        <v>2345.8795200000022</v>
      </c>
      <c r="G61" s="163"/>
      <c r="H61"/>
      <c r="I61"/>
      <c r="J61" s="19"/>
      <c r="L61" s="3"/>
    </row>
    <row r="62" spans="1:12" ht="15.9" hidden="1" customHeight="1" outlineLevel="1" collapsed="1" x14ac:dyDescent="0.3">
      <c r="A62" s="167"/>
      <c r="B62" s="169"/>
      <c r="C62" s="99" t="s">
        <v>66</v>
      </c>
      <c r="D62"/>
      <c r="E62" s="104"/>
      <c r="F62" s="96">
        <v>77172.45013000071</v>
      </c>
      <c r="G62" s="163"/>
      <c r="H62"/>
      <c r="I62"/>
      <c r="J62" s="20"/>
      <c r="L62" s="3"/>
    </row>
    <row r="63" spans="1:12" ht="15.9" hidden="1" customHeight="1" outlineLevel="1" x14ac:dyDescent="0.3">
      <c r="A63" s="167"/>
      <c r="B63" s="169"/>
      <c r="C63" s="99" t="s">
        <v>67</v>
      </c>
      <c r="D63"/>
      <c r="E63" s="104"/>
      <c r="F63" s="96">
        <v>67487.001159999985</v>
      </c>
      <c r="G63" s="163"/>
      <c r="H63"/>
      <c r="I63"/>
      <c r="J63" s="16"/>
      <c r="L63" s="3"/>
    </row>
    <row r="64" spans="1:12" ht="15.9" hidden="1" customHeight="1" outlineLevel="1" x14ac:dyDescent="0.3">
      <c r="A64" s="167"/>
      <c r="B64" s="169"/>
      <c r="C64" s="100" t="s">
        <v>36</v>
      </c>
      <c r="D64"/>
      <c r="E64" s="104"/>
      <c r="F64" s="96">
        <v>11060.301720000003</v>
      </c>
      <c r="G64" s="163"/>
      <c r="H64"/>
      <c r="I64"/>
      <c r="J64" s="16"/>
      <c r="L64" s="3"/>
    </row>
    <row r="65" spans="1:12" s="8" customFormat="1" ht="15.9" hidden="1" customHeight="1" outlineLevel="1" x14ac:dyDescent="0.3">
      <c r="A65" s="167"/>
      <c r="B65" s="169"/>
      <c r="C65" s="100" t="s">
        <v>37</v>
      </c>
      <c r="D65"/>
      <c r="E65" s="104"/>
      <c r="F65" s="96">
        <v>259.70490999999674</v>
      </c>
      <c r="G65" s="163"/>
      <c r="H65"/>
      <c r="I65"/>
      <c r="J65" s="16"/>
      <c r="K65" s="22"/>
    </row>
    <row r="66" spans="1:12" ht="15.9" hidden="1" customHeight="1" outlineLevel="1" x14ac:dyDescent="0.3">
      <c r="A66" s="167"/>
      <c r="B66" s="169"/>
      <c r="C66" s="100" t="s">
        <v>22</v>
      </c>
      <c r="D66"/>
      <c r="E66" s="104"/>
      <c r="F66" s="96">
        <v>16402.390689999971</v>
      </c>
      <c r="G66" s="163"/>
      <c r="H66"/>
      <c r="I66"/>
      <c r="J66" s="16"/>
      <c r="K66" s="23"/>
      <c r="L66" s="3"/>
    </row>
    <row r="67" spans="1:12" ht="15.9" hidden="1" customHeight="1" outlineLevel="1" x14ac:dyDescent="0.3">
      <c r="A67" s="167"/>
      <c r="B67" s="169"/>
      <c r="C67" s="100" t="s">
        <v>23</v>
      </c>
      <c r="D67"/>
      <c r="E67" s="104"/>
      <c r="F67" s="96">
        <v>16086.35409999988</v>
      </c>
      <c r="G67" s="163"/>
      <c r="H67"/>
      <c r="I67"/>
      <c r="J67" s="16"/>
      <c r="K67" s="24"/>
      <c r="L67" s="3"/>
    </row>
    <row r="68" spans="1:12" ht="15.9" hidden="1" customHeight="1" outlineLevel="1" x14ac:dyDescent="0.3">
      <c r="A68" s="167"/>
      <c r="B68" s="169"/>
      <c r="C68" s="100" t="s">
        <v>34</v>
      </c>
      <c r="D68"/>
      <c r="E68" s="104"/>
      <c r="F68" s="96">
        <v>2782.7639799999888</v>
      </c>
      <c r="G68" s="163"/>
      <c r="H68"/>
      <c r="I68"/>
      <c r="J68" s="25"/>
      <c r="K68" s="23"/>
      <c r="L68" s="3"/>
    </row>
    <row r="69" spans="1:12" ht="15.9" hidden="1" customHeight="1" outlineLevel="1" x14ac:dyDescent="0.3">
      <c r="A69" s="167"/>
      <c r="B69" s="169"/>
      <c r="C69" s="100" t="s">
        <v>24</v>
      </c>
      <c r="D69"/>
      <c r="E69" s="104"/>
      <c r="F69" s="96">
        <v>1917.3245099999986</v>
      </c>
      <c r="G69" s="163"/>
      <c r="H69"/>
      <c r="I69"/>
      <c r="J69" s="25"/>
      <c r="L69" s="3"/>
    </row>
    <row r="70" spans="1:12" ht="15.9" hidden="1" customHeight="1" outlineLevel="1" x14ac:dyDescent="0.3">
      <c r="A70" s="167"/>
      <c r="B70" s="169"/>
      <c r="C70" s="100" t="s">
        <v>25</v>
      </c>
      <c r="D70"/>
      <c r="E70" s="104"/>
      <c r="F70" s="96">
        <v>497.18903000000137</v>
      </c>
      <c r="G70" s="163"/>
      <c r="H70"/>
      <c r="I70"/>
      <c r="J70" s="16"/>
      <c r="L70" s="3"/>
    </row>
    <row r="71" spans="1:12" ht="15.9" hidden="1" customHeight="1" outlineLevel="1" x14ac:dyDescent="0.3">
      <c r="A71" s="167"/>
      <c r="B71" s="169"/>
      <c r="C71" s="100" t="s">
        <v>103</v>
      </c>
      <c r="D71"/>
      <c r="E71" s="104"/>
      <c r="F71" s="96">
        <v>2782.8521299999993</v>
      </c>
      <c r="G71" s="163"/>
      <c r="H71"/>
      <c r="I71"/>
      <c r="J71" s="16"/>
      <c r="L71" s="3"/>
    </row>
    <row r="72" spans="1:12" ht="15.9" hidden="1" customHeight="1" outlineLevel="1" x14ac:dyDescent="0.3">
      <c r="A72" s="167"/>
      <c r="B72" s="169"/>
      <c r="C72" s="100" t="s">
        <v>35</v>
      </c>
      <c r="D72"/>
      <c r="E72" s="104"/>
      <c r="F72" s="96">
        <v>0</v>
      </c>
      <c r="G72" s="163"/>
      <c r="H72"/>
      <c r="I72"/>
      <c r="J72" s="4"/>
      <c r="L72" s="3"/>
    </row>
    <row r="73" spans="1:12" ht="15.9" hidden="1" customHeight="1" outlineLevel="1" x14ac:dyDescent="0.3">
      <c r="A73" s="167"/>
      <c r="B73" s="169"/>
      <c r="C73" s="100" t="s">
        <v>101</v>
      </c>
      <c r="D73"/>
      <c r="E73" s="104"/>
      <c r="F73" s="96">
        <v>12.845710000001418</v>
      </c>
      <c r="G73" s="163"/>
      <c r="H73"/>
      <c r="I73"/>
      <c r="J73" s="4"/>
      <c r="L73" s="3"/>
    </row>
    <row r="74" spans="1:12" ht="15.9" hidden="1" customHeight="1" outlineLevel="1" x14ac:dyDescent="0.3">
      <c r="A74" s="167"/>
      <c r="B74" s="169"/>
      <c r="C74" s="100" t="s">
        <v>102</v>
      </c>
      <c r="D74"/>
      <c r="E74" s="104"/>
      <c r="F74" s="96">
        <v>947.72653999999602</v>
      </c>
      <c r="G74" s="163"/>
      <c r="H74"/>
      <c r="I74"/>
      <c r="J74" s="4"/>
      <c r="L74" s="3"/>
    </row>
    <row r="75" spans="1:12" ht="15.9" hidden="1" customHeight="1" outlineLevel="1" x14ac:dyDescent="0.3">
      <c r="A75" s="167"/>
      <c r="B75" s="169"/>
      <c r="C75" s="100" t="s">
        <v>26</v>
      </c>
      <c r="D75"/>
      <c r="E75" s="104"/>
      <c r="F75" s="96">
        <v>919.46041999999943</v>
      </c>
      <c r="G75" s="163"/>
      <c r="H75"/>
      <c r="I75"/>
      <c r="J75" s="16"/>
      <c r="L75" s="3"/>
    </row>
    <row r="76" spans="1:12" s="11" customFormat="1" ht="18" hidden="1" customHeight="1" outlineLevel="1" x14ac:dyDescent="0.3">
      <c r="A76" s="167"/>
      <c r="B76" s="170"/>
      <c r="C76" s="105" t="s">
        <v>41</v>
      </c>
      <c r="D76"/>
      <c r="E76" s="83"/>
      <c r="F76" s="106">
        <f>+F55+F62+F63+SUM(F64:F75)</f>
        <v>965810.11357000156</v>
      </c>
      <c r="G76" s="106"/>
      <c r="H76"/>
      <c r="I76"/>
      <c r="J76" s="26"/>
      <c r="K76" s="27"/>
    </row>
    <row r="77" spans="1:12" s="7" customFormat="1" ht="10.5" hidden="1" customHeight="1" outlineLevel="1" x14ac:dyDescent="0.3">
      <c r="A77" s="167"/>
      <c r="B77" s="33"/>
      <c r="C77" s="53"/>
      <c r="D77"/>
      <c r="E77" s="28"/>
      <c r="F77" s="28"/>
      <c r="G77" s="28"/>
      <c r="H77"/>
      <c r="I77"/>
      <c r="J77" s="16"/>
    </row>
    <row r="78" spans="1:12" ht="18.75" hidden="1" customHeight="1" outlineLevel="1" x14ac:dyDescent="0.3">
      <c r="A78" s="167"/>
      <c r="B78" s="171" t="s">
        <v>42</v>
      </c>
      <c r="C78" s="107" t="s">
        <v>64</v>
      </c>
      <c r="D78"/>
      <c r="E78" s="108"/>
      <c r="F78" s="109">
        <v>0</v>
      </c>
      <c r="G78" s="164"/>
      <c r="H78"/>
      <c r="I78"/>
      <c r="J78" s="4"/>
      <c r="L78" s="3"/>
    </row>
    <row r="79" spans="1:12" ht="18.75" hidden="1" customHeight="1" outlineLevel="1" x14ac:dyDescent="0.3">
      <c r="A79" s="167"/>
      <c r="B79" s="172"/>
      <c r="C79" s="111" t="s">
        <v>65</v>
      </c>
      <c r="D79"/>
      <c r="E79" s="108"/>
      <c r="F79" s="96">
        <v>3774.8388100000157</v>
      </c>
      <c r="G79" s="163"/>
      <c r="H79"/>
      <c r="I79"/>
      <c r="J79" s="4"/>
      <c r="L79" s="3"/>
    </row>
    <row r="80" spans="1:12" s="11" customFormat="1" ht="18.75" hidden="1" customHeight="1" outlineLevel="1" x14ac:dyDescent="0.3">
      <c r="A80" s="167"/>
      <c r="B80" s="173"/>
      <c r="C80" s="112" t="s">
        <v>43</v>
      </c>
      <c r="D80"/>
      <c r="E80" s="21"/>
      <c r="F80" s="106">
        <f>SUM(F78:F79)</f>
        <v>3774.8388100000157</v>
      </c>
      <c r="G80" s="106"/>
      <c r="H80"/>
      <c r="I80"/>
      <c r="J80" s="29"/>
    </row>
    <row r="81" spans="1:12" customFormat="1" ht="9" customHeight="1" collapsed="1" x14ac:dyDescent="0.3"/>
    <row r="82" spans="1:12" customFormat="1" ht="19.5" customHeight="1" x14ac:dyDescent="0.3">
      <c r="A82" s="206" t="s">
        <v>118</v>
      </c>
      <c r="B82" s="206"/>
      <c r="C82" s="206"/>
      <c r="F82" s="103"/>
      <c r="G82" s="103">
        <f>+G89</f>
        <v>1160747.1517501427</v>
      </c>
    </row>
    <row r="83" spans="1:12" customFormat="1" ht="6" hidden="1" customHeight="1" outlineLevel="1" x14ac:dyDescent="0.3"/>
    <row r="84" spans="1:12" s="11" customFormat="1" ht="18.75" hidden="1" customHeight="1" outlineLevel="1" x14ac:dyDescent="0.3">
      <c r="A84" s="167"/>
      <c r="B84" s="171" t="s">
        <v>104</v>
      </c>
      <c r="C84" s="107" t="s">
        <v>105</v>
      </c>
      <c r="D84"/>
      <c r="E84" s="108"/>
      <c r="F84" s="109"/>
      <c r="G84" s="164">
        <v>201539.62239</v>
      </c>
      <c r="H84" s="17"/>
      <c r="I84"/>
      <c r="J84" s="29"/>
    </row>
    <row r="85" spans="1:12" s="11" customFormat="1" ht="18.75" hidden="1" customHeight="1" outlineLevel="1" x14ac:dyDescent="0.3">
      <c r="A85" s="167"/>
      <c r="B85" s="172"/>
      <c r="C85" s="151" t="s">
        <v>106</v>
      </c>
      <c r="D85"/>
      <c r="E85" s="108"/>
      <c r="F85" s="96"/>
      <c r="G85" s="163">
        <v>355239.70647299994</v>
      </c>
      <c r="H85" s="17"/>
      <c r="I85"/>
      <c r="J85" s="29"/>
    </row>
    <row r="86" spans="1:12" s="11" customFormat="1" ht="18.75" hidden="1" customHeight="1" outlineLevel="1" x14ac:dyDescent="0.3">
      <c r="A86" s="167"/>
      <c r="B86" s="172"/>
      <c r="C86" s="152" t="s">
        <v>107</v>
      </c>
      <c r="D86"/>
      <c r="E86" s="108"/>
      <c r="F86" s="96"/>
      <c r="G86" s="163">
        <v>141064.421</v>
      </c>
      <c r="H86" s="17"/>
      <c r="I86"/>
      <c r="J86" s="29"/>
    </row>
    <row r="87" spans="1:12" s="11" customFormat="1" ht="18.75" hidden="1" customHeight="1" outlineLevel="1" x14ac:dyDescent="0.3">
      <c r="A87" s="167"/>
      <c r="B87" s="172"/>
      <c r="C87" s="151" t="s">
        <v>108</v>
      </c>
      <c r="D87"/>
      <c r="E87" s="108"/>
      <c r="F87" s="96"/>
      <c r="G87" s="163">
        <v>60459.348140000002</v>
      </c>
      <c r="H87" s="17"/>
      <c r="I87"/>
      <c r="J87" s="29"/>
    </row>
    <row r="88" spans="1:12" s="11" customFormat="1" ht="18.75" hidden="1" customHeight="1" outlineLevel="1" x14ac:dyDescent="0.3">
      <c r="A88" s="167"/>
      <c r="B88" s="172"/>
      <c r="C88" s="111" t="s">
        <v>109</v>
      </c>
      <c r="D88"/>
      <c r="E88" s="108"/>
      <c r="F88" s="96"/>
      <c r="G88" s="163">
        <v>402444.05374714284</v>
      </c>
      <c r="H88" s="17"/>
      <c r="I88"/>
      <c r="J88" s="29"/>
    </row>
    <row r="89" spans="1:12" s="11" customFormat="1" ht="15.6" hidden="1" outlineLevel="1" x14ac:dyDescent="0.3">
      <c r="A89" s="167"/>
      <c r="B89" s="173"/>
      <c r="C89" s="153" t="s">
        <v>110</v>
      </c>
      <c r="D89"/>
      <c r="E89" s="21"/>
      <c r="F89" s="106"/>
      <c r="G89" s="106">
        <f>SUM(G84:G88)</f>
        <v>1160747.1517501427</v>
      </c>
      <c r="H89" s="17"/>
      <c r="I89" s="54"/>
      <c r="J89" s="29"/>
    </row>
    <row r="90" spans="1:12" customFormat="1" ht="10.5" customHeight="1" collapsed="1" x14ac:dyDescent="0.3"/>
    <row r="91" spans="1:12" customFormat="1" ht="19.5" customHeight="1" x14ac:dyDescent="0.3">
      <c r="A91" s="206" t="s">
        <v>121</v>
      </c>
      <c r="B91" s="206"/>
      <c r="C91" s="206"/>
      <c r="F91" s="103"/>
      <c r="G91" s="103">
        <f>+G114+G118</f>
        <v>135174.43210000003</v>
      </c>
    </row>
    <row r="92" spans="1:12" customFormat="1" ht="6" hidden="1" customHeight="1" outlineLevel="1" x14ac:dyDescent="0.3"/>
    <row r="93" spans="1:12" s="8" customFormat="1" ht="15.9" hidden="1" customHeight="1" outlineLevel="1" x14ac:dyDescent="0.3">
      <c r="A93" s="167" t="s">
        <v>39</v>
      </c>
      <c r="B93" s="168" t="s">
        <v>40</v>
      </c>
      <c r="C93" s="91" t="s">
        <v>136</v>
      </c>
      <c r="D93"/>
      <c r="E93" s="104"/>
      <c r="F93" s="92"/>
      <c r="G93" s="162"/>
      <c r="H93"/>
      <c r="I93"/>
      <c r="J93" s="16"/>
    </row>
    <row r="94" spans="1:12" ht="15.9" hidden="1" customHeight="1" outlineLevel="2" x14ac:dyDescent="0.3">
      <c r="A94" s="167"/>
      <c r="B94" s="169"/>
      <c r="C94" s="95" t="s">
        <v>72</v>
      </c>
      <c r="D94"/>
      <c r="E94" s="104"/>
      <c r="F94" s="96"/>
      <c r="G94" s="163"/>
      <c r="H94"/>
      <c r="I94"/>
      <c r="J94" s="16"/>
      <c r="L94" s="3"/>
    </row>
    <row r="95" spans="1:12" ht="15.9" hidden="1" customHeight="1" outlineLevel="2" x14ac:dyDescent="0.3">
      <c r="A95" s="167"/>
      <c r="B95" s="169"/>
      <c r="C95" s="95" t="s">
        <v>32</v>
      </c>
      <c r="D95"/>
      <c r="E95" s="104"/>
      <c r="F95" s="96"/>
      <c r="G95" s="163"/>
      <c r="H95"/>
      <c r="I95"/>
      <c r="J95" s="19"/>
      <c r="L95" s="3"/>
    </row>
    <row r="96" spans="1:12" ht="15.9" hidden="1" customHeight="1" outlineLevel="2" x14ac:dyDescent="0.3">
      <c r="A96" s="167"/>
      <c r="B96" s="169"/>
      <c r="C96" s="95" t="s">
        <v>73</v>
      </c>
      <c r="D96"/>
      <c r="E96" s="104"/>
      <c r="F96" s="96"/>
      <c r="G96" s="163"/>
      <c r="H96"/>
      <c r="I96"/>
      <c r="J96" s="19"/>
      <c r="L96" s="3"/>
    </row>
    <row r="97" spans="1:12" ht="15.9" hidden="1" customHeight="1" outlineLevel="3" x14ac:dyDescent="0.3">
      <c r="A97" s="167"/>
      <c r="B97" s="169"/>
      <c r="C97" s="98" t="s">
        <v>31</v>
      </c>
      <c r="D97"/>
      <c r="E97" s="104"/>
      <c r="F97" s="96"/>
      <c r="G97" s="163"/>
      <c r="H97"/>
      <c r="I97"/>
      <c r="J97" s="19"/>
      <c r="L97" s="3"/>
    </row>
    <row r="98" spans="1:12" ht="15.9" hidden="1" customHeight="1" outlineLevel="3" x14ac:dyDescent="0.3">
      <c r="A98" s="167"/>
      <c r="B98" s="169"/>
      <c r="C98" s="98" t="s">
        <v>30</v>
      </c>
      <c r="D98"/>
      <c r="E98" s="104"/>
      <c r="F98" s="96"/>
      <c r="G98" s="163"/>
      <c r="H98"/>
      <c r="I98"/>
      <c r="J98" s="19"/>
      <c r="L98" s="3"/>
    </row>
    <row r="99" spans="1:12" ht="15.9" hidden="1" customHeight="1" outlineLevel="3" x14ac:dyDescent="0.3">
      <c r="A99" s="167"/>
      <c r="B99" s="169"/>
      <c r="C99" s="98" t="s">
        <v>29</v>
      </c>
      <c r="D99"/>
      <c r="E99" s="104"/>
      <c r="F99" s="96"/>
      <c r="G99" s="163"/>
      <c r="H99"/>
      <c r="I99"/>
      <c r="J99" s="19"/>
      <c r="L99" s="3"/>
    </row>
    <row r="100" spans="1:12" ht="15.9" hidden="1" customHeight="1" outlineLevel="1" collapsed="1" x14ac:dyDescent="0.3">
      <c r="A100" s="167"/>
      <c r="B100" s="169"/>
      <c r="C100" s="99" t="s">
        <v>66</v>
      </c>
      <c r="D100"/>
      <c r="E100" s="104"/>
      <c r="F100" s="96"/>
      <c r="G100" s="163"/>
      <c r="H100"/>
      <c r="I100"/>
      <c r="J100" s="20"/>
      <c r="L100" s="3"/>
    </row>
    <row r="101" spans="1:12" ht="15.9" hidden="1" customHeight="1" outlineLevel="1" x14ac:dyDescent="0.3">
      <c r="A101" s="167"/>
      <c r="B101" s="169"/>
      <c r="C101" s="99" t="s">
        <v>67</v>
      </c>
      <c r="D101"/>
      <c r="E101" s="104"/>
      <c r="F101" s="96"/>
      <c r="G101" s="163"/>
      <c r="H101"/>
      <c r="I101"/>
      <c r="J101" s="16"/>
      <c r="L101" s="3"/>
    </row>
    <row r="102" spans="1:12" ht="15.9" hidden="1" customHeight="1" outlineLevel="1" x14ac:dyDescent="0.3">
      <c r="A102" s="167"/>
      <c r="B102" s="169"/>
      <c r="C102" s="100" t="s">
        <v>36</v>
      </c>
      <c r="D102"/>
      <c r="E102" s="104"/>
      <c r="F102" s="96"/>
      <c r="G102" s="163"/>
      <c r="H102"/>
      <c r="I102"/>
      <c r="J102" s="16"/>
      <c r="L102" s="3"/>
    </row>
    <row r="103" spans="1:12" s="8" customFormat="1" ht="15.9" hidden="1" customHeight="1" outlineLevel="1" x14ac:dyDescent="0.3">
      <c r="A103" s="167"/>
      <c r="B103" s="169"/>
      <c r="C103" s="100" t="s">
        <v>37</v>
      </c>
      <c r="D103"/>
      <c r="E103" s="104"/>
      <c r="F103" s="96"/>
      <c r="G103" s="163"/>
      <c r="H103"/>
      <c r="I103"/>
      <c r="J103" s="16"/>
      <c r="K103" s="22"/>
    </row>
    <row r="104" spans="1:12" ht="15.9" hidden="1" customHeight="1" outlineLevel="1" x14ac:dyDescent="0.3">
      <c r="A104" s="167"/>
      <c r="B104" s="169"/>
      <c r="C104" s="100" t="s">
        <v>22</v>
      </c>
      <c r="D104"/>
      <c r="E104" s="104"/>
      <c r="F104" s="96"/>
      <c r="G104" s="163"/>
      <c r="H104"/>
      <c r="I104"/>
      <c r="J104" s="16"/>
      <c r="K104" s="23"/>
      <c r="L104" s="3"/>
    </row>
    <row r="105" spans="1:12" ht="15.9" hidden="1" customHeight="1" outlineLevel="1" x14ac:dyDescent="0.3">
      <c r="A105" s="167"/>
      <c r="B105" s="169"/>
      <c r="C105" s="100" t="s">
        <v>23</v>
      </c>
      <c r="D105"/>
      <c r="E105" s="104"/>
      <c r="F105" s="96"/>
      <c r="G105" s="163"/>
      <c r="H105"/>
      <c r="I105"/>
      <c r="J105" s="16"/>
      <c r="K105" s="24"/>
      <c r="L105" s="3"/>
    </row>
    <row r="106" spans="1:12" ht="15.9" hidden="1" customHeight="1" outlineLevel="1" x14ac:dyDescent="0.3">
      <c r="A106" s="167"/>
      <c r="B106" s="169"/>
      <c r="C106" s="100" t="s">
        <v>34</v>
      </c>
      <c r="D106"/>
      <c r="E106" s="104"/>
      <c r="F106" s="96"/>
      <c r="G106" s="163"/>
      <c r="H106"/>
      <c r="I106"/>
      <c r="J106" s="25"/>
      <c r="K106" s="23"/>
      <c r="L106" s="3"/>
    </row>
    <row r="107" spans="1:12" ht="15.9" hidden="1" customHeight="1" outlineLevel="1" x14ac:dyDescent="0.3">
      <c r="A107" s="167"/>
      <c r="B107" s="169"/>
      <c r="C107" s="100" t="s">
        <v>24</v>
      </c>
      <c r="D107"/>
      <c r="E107" s="104"/>
      <c r="F107" s="96"/>
      <c r="G107" s="163"/>
      <c r="H107"/>
      <c r="I107"/>
      <c r="J107" s="25"/>
      <c r="L107" s="3"/>
    </row>
    <row r="108" spans="1:12" ht="15.9" hidden="1" customHeight="1" outlineLevel="1" x14ac:dyDescent="0.3">
      <c r="A108" s="167"/>
      <c r="B108" s="169"/>
      <c r="C108" s="100" t="s">
        <v>25</v>
      </c>
      <c r="D108"/>
      <c r="E108" s="104"/>
      <c r="F108" s="96"/>
      <c r="G108" s="163"/>
      <c r="H108"/>
      <c r="I108"/>
      <c r="J108" s="16"/>
      <c r="L108" s="3"/>
    </row>
    <row r="109" spans="1:12" ht="15.9" hidden="1" customHeight="1" outlineLevel="1" x14ac:dyDescent="0.3">
      <c r="A109" s="167"/>
      <c r="B109" s="169"/>
      <c r="C109" s="100" t="s">
        <v>103</v>
      </c>
      <c r="D109"/>
      <c r="E109" s="104"/>
      <c r="F109" s="96"/>
      <c r="G109" s="163"/>
      <c r="H109"/>
      <c r="I109"/>
      <c r="J109" s="16"/>
      <c r="L109" s="3"/>
    </row>
    <row r="110" spans="1:12" ht="15.9" hidden="1" customHeight="1" outlineLevel="1" x14ac:dyDescent="0.3">
      <c r="A110" s="167"/>
      <c r="B110" s="169"/>
      <c r="C110" s="100" t="s">
        <v>35</v>
      </c>
      <c r="D110"/>
      <c r="E110" s="104"/>
      <c r="F110" s="96"/>
      <c r="G110" s="163"/>
      <c r="H110"/>
      <c r="I110"/>
      <c r="J110" s="4"/>
      <c r="L110" s="3"/>
    </row>
    <row r="111" spans="1:12" ht="15.9" hidden="1" customHeight="1" outlineLevel="1" x14ac:dyDescent="0.3">
      <c r="A111" s="167"/>
      <c r="B111" s="169"/>
      <c r="C111" s="100" t="s">
        <v>101</v>
      </c>
      <c r="D111"/>
      <c r="E111" s="104"/>
      <c r="F111" s="96"/>
      <c r="G111" s="163">
        <v>79337.439260000014</v>
      </c>
      <c r="H111"/>
      <c r="I111"/>
      <c r="J111" s="4"/>
      <c r="L111" s="3"/>
    </row>
    <row r="112" spans="1:12" ht="15.9" hidden="1" customHeight="1" outlineLevel="1" x14ac:dyDescent="0.3">
      <c r="A112" s="167"/>
      <c r="B112" s="169"/>
      <c r="C112" s="100" t="s">
        <v>102</v>
      </c>
      <c r="D112"/>
      <c r="E112" s="104"/>
      <c r="F112" s="96"/>
      <c r="G112" s="163"/>
      <c r="H112"/>
      <c r="I112"/>
      <c r="J112" s="4"/>
      <c r="L112" s="3"/>
    </row>
    <row r="113" spans="1:12" ht="15.9" hidden="1" customHeight="1" outlineLevel="1" x14ac:dyDescent="0.3">
      <c r="A113" s="167"/>
      <c r="B113" s="169"/>
      <c r="C113" s="100" t="s">
        <v>26</v>
      </c>
      <c r="D113"/>
      <c r="E113" s="104"/>
      <c r="F113" s="96"/>
      <c r="G113" s="163">
        <v>55836.992840000006</v>
      </c>
      <c r="H113"/>
      <c r="I113"/>
      <c r="J113" s="16"/>
      <c r="L113" s="3"/>
    </row>
    <row r="114" spans="1:12" s="11" customFormat="1" ht="18" hidden="1" customHeight="1" outlineLevel="1" x14ac:dyDescent="0.3">
      <c r="A114" s="167"/>
      <c r="B114" s="170"/>
      <c r="C114" s="105" t="s">
        <v>41</v>
      </c>
      <c r="D114"/>
      <c r="E114" s="83"/>
      <c r="F114" s="106">
        <f>+F93+F100+F101+SUM(F102:F113)</f>
        <v>0</v>
      </c>
      <c r="G114" s="106">
        <f>+G93+G100+G101+SUM(G102:G113)</f>
        <v>135174.43210000003</v>
      </c>
      <c r="H114"/>
      <c r="I114"/>
      <c r="J114" s="26"/>
      <c r="K114" s="27"/>
    </row>
    <row r="115" spans="1:12" s="7" customFormat="1" ht="10.5" hidden="1" customHeight="1" outlineLevel="1" x14ac:dyDescent="0.3">
      <c r="A115" s="167"/>
      <c r="B115" s="33"/>
      <c r="C115" s="53"/>
      <c r="D115"/>
      <c r="E115" s="28"/>
      <c r="F115" s="28"/>
      <c r="G115" s="28"/>
      <c r="H115"/>
      <c r="I115"/>
      <c r="J115" s="16"/>
    </row>
    <row r="116" spans="1:12" ht="18.75" hidden="1" customHeight="1" outlineLevel="1" x14ac:dyDescent="0.3">
      <c r="A116" s="167"/>
      <c r="B116" s="171" t="s">
        <v>42</v>
      </c>
      <c r="C116" s="107" t="s">
        <v>64</v>
      </c>
      <c r="D116"/>
      <c r="E116" s="108"/>
      <c r="F116" s="109"/>
      <c r="G116" s="164"/>
      <c r="H116"/>
      <c r="I116"/>
      <c r="J116" s="4"/>
      <c r="L116" s="3"/>
    </row>
    <row r="117" spans="1:12" ht="18.75" hidden="1" customHeight="1" outlineLevel="1" x14ac:dyDescent="0.3">
      <c r="A117" s="167"/>
      <c r="B117" s="172"/>
      <c r="C117" s="111" t="s">
        <v>65</v>
      </c>
      <c r="D117"/>
      <c r="E117" s="108"/>
      <c r="F117" s="96"/>
      <c r="G117" s="163"/>
      <c r="H117"/>
      <c r="I117"/>
      <c r="J117" s="4"/>
      <c r="L117" s="3"/>
    </row>
    <row r="118" spans="1:12" s="11" customFormat="1" ht="18.75" hidden="1" customHeight="1" outlineLevel="1" x14ac:dyDescent="0.3">
      <c r="A118" s="167"/>
      <c r="B118" s="173"/>
      <c r="C118" s="112" t="s">
        <v>43</v>
      </c>
      <c r="D118"/>
      <c r="E118" s="21"/>
      <c r="F118" s="106">
        <f>SUM(F116:F117)</f>
        <v>0</v>
      </c>
      <c r="G118" s="106">
        <f>SUM(G116:G117)</f>
        <v>0</v>
      </c>
      <c r="H118"/>
      <c r="I118"/>
      <c r="J118" s="29"/>
    </row>
    <row r="119" spans="1:12" s="29" customFormat="1" ht="18.75" customHeight="1" collapsed="1" x14ac:dyDescent="0.3">
      <c r="A119" s="154"/>
      <c r="B119" s="155"/>
      <c r="C119" s="156"/>
      <c r="D119" s="157"/>
      <c r="E119" s="21"/>
      <c r="F119" s="158"/>
      <c r="G119" s="158"/>
      <c r="H119" s="157"/>
      <c r="I119" s="157"/>
    </row>
    <row r="120" spans="1:12" ht="33" customHeight="1" x14ac:dyDescent="0.25">
      <c r="A120" s="207" t="s">
        <v>85</v>
      </c>
      <c r="B120" s="208"/>
      <c r="C120" s="208"/>
      <c r="D120" s="208"/>
      <c r="E120" s="208"/>
      <c r="F120" s="208"/>
      <c r="G120" s="208"/>
      <c r="H120" s="208"/>
      <c r="I120" s="209"/>
      <c r="J120" s="4"/>
      <c r="L120" s="3"/>
    </row>
    <row r="121" spans="1:12" ht="8.25" customHeight="1" x14ac:dyDescent="0.3">
      <c r="C121" s="5"/>
      <c r="D121"/>
      <c r="F121" s="3"/>
      <c r="G121" s="6"/>
      <c r="H121" s="7"/>
      <c r="J121" s="4"/>
      <c r="L121" s="3"/>
    </row>
    <row r="122" spans="1:12" s="8" customFormat="1" ht="39" customHeight="1" x14ac:dyDescent="0.3">
      <c r="C122" s="62"/>
      <c r="D122" s="114" t="str">
        <f>+D8</f>
        <v>Meta 
2016</v>
      </c>
      <c r="E122"/>
      <c r="F122" s="114" t="str">
        <f>+F8</f>
        <v>Recaudación
 2015</v>
      </c>
      <c r="G122" s="114" t="str">
        <f>+G8</f>
        <v>Recaudación 
2016</v>
      </c>
      <c r="H122"/>
      <c r="I122" s="114" t="str">
        <f>+I8</f>
        <v>Participación de la Recaudación 2016</v>
      </c>
      <c r="J122" s="10"/>
    </row>
    <row r="123" spans="1:12" customFormat="1" ht="6" customHeight="1" x14ac:dyDescent="0.3"/>
    <row r="124" spans="1:12" s="8" customFormat="1" ht="15.9" customHeight="1" x14ac:dyDescent="0.25">
      <c r="A124" s="210" t="s">
        <v>39</v>
      </c>
      <c r="B124" s="211" t="s">
        <v>40</v>
      </c>
      <c r="C124" s="91" t="s">
        <v>136</v>
      </c>
      <c r="D124" s="92">
        <f>+D10</f>
        <v>4457379.0634423709</v>
      </c>
      <c r="E124" s="104"/>
      <c r="F124" s="92">
        <v>5063206.8743110998</v>
      </c>
      <c r="G124" s="94">
        <v>3946284.2312943004</v>
      </c>
      <c r="H124" s="17"/>
      <c r="I124" s="202">
        <f>+G145/G161</f>
        <v>0.80473553543848431</v>
      </c>
      <c r="J124" s="16"/>
    </row>
    <row r="125" spans="1:12" ht="15.9" customHeight="1" outlineLevel="1" x14ac:dyDescent="0.25">
      <c r="A125" s="210"/>
      <c r="B125" s="212"/>
      <c r="C125" s="95" t="s">
        <v>72</v>
      </c>
      <c r="D125" s="96">
        <f t="shared" ref="D125:D141" si="0">+D11</f>
        <v>2952845.9942227504</v>
      </c>
      <c r="E125" s="104"/>
      <c r="F125" s="96">
        <v>2820640.4986585001</v>
      </c>
      <c r="G125" s="97">
        <v>2489843.3758840002</v>
      </c>
      <c r="H125" s="18"/>
      <c r="I125" s="203"/>
      <c r="J125" s="16"/>
      <c r="L125" s="3"/>
    </row>
    <row r="126" spans="1:12" ht="15.9" customHeight="1" outlineLevel="1" x14ac:dyDescent="0.25">
      <c r="A126" s="210"/>
      <c r="B126" s="212"/>
      <c r="C126" s="95" t="s">
        <v>32</v>
      </c>
      <c r="D126" s="96">
        <f t="shared" si="0"/>
        <v>364419.1067670717</v>
      </c>
      <c r="E126" s="104"/>
      <c r="F126" s="96">
        <v>365874.15537600004</v>
      </c>
      <c r="G126" s="97">
        <v>335212.70206789998</v>
      </c>
      <c r="H126" s="18"/>
      <c r="I126" s="203"/>
      <c r="J126" s="19"/>
      <c r="L126" s="3"/>
    </row>
    <row r="127" spans="1:12" ht="15.9" customHeight="1" outlineLevel="1" x14ac:dyDescent="0.25">
      <c r="A127" s="210"/>
      <c r="B127" s="212"/>
      <c r="C127" s="95" t="s">
        <v>73</v>
      </c>
      <c r="D127" s="96">
        <f t="shared" si="0"/>
        <v>1140113.9624525488</v>
      </c>
      <c r="E127" s="104"/>
      <c r="F127" s="96">
        <v>1876692.2202766</v>
      </c>
      <c r="G127" s="97">
        <v>1121228.1533424</v>
      </c>
      <c r="H127" s="18"/>
      <c r="I127" s="203"/>
      <c r="J127" s="19"/>
      <c r="L127" s="3"/>
    </row>
    <row r="128" spans="1:12" ht="15.9" customHeight="1" outlineLevel="1" x14ac:dyDescent="0.25">
      <c r="A128" s="210"/>
      <c r="B128" s="212"/>
      <c r="C128" s="98" t="s">
        <v>31</v>
      </c>
      <c r="D128" s="96">
        <f t="shared" si="0"/>
        <v>145352.78291249866</v>
      </c>
      <c r="E128" s="104"/>
      <c r="F128" s="96">
        <v>192348.18245690002</v>
      </c>
      <c r="G128" s="97">
        <v>163720.24614999999</v>
      </c>
      <c r="H128" s="18"/>
      <c r="I128" s="203"/>
      <c r="J128" s="19"/>
      <c r="L128" s="3"/>
    </row>
    <row r="129" spans="1:12" ht="15.9" customHeight="1" outlineLevel="1" x14ac:dyDescent="0.25">
      <c r="A129" s="210"/>
      <c r="B129" s="212"/>
      <c r="C129" s="98" t="s">
        <v>30</v>
      </c>
      <c r="D129" s="96">
        <f t="shared" si="0"/>
        <v>985164.97134720115</v>
      </c>
      <c r="E129" s="104"/>
      <c r="F129" s="96">
        <v>1655420.9326509999</v>
      </c>
      <c r="G129" s="97">
        <v>942978.07209239993</v>
      </c>
      <c r="H129" s="18"/>
      <c r="I129" s="203"/>
      <c r="J129" s="19"/>
      <c r="L129" s="3"/>
    </row>
    <row r="130" spans="1:12" ht="15.9" customHeight="1" outlineLevel="1" x14ac:dyDescent="0.25">
      <c r="A130" s="210"/>
      <c r="B130" s="212"/>
      <c r="C130" s="98" t="s">
        <v>29</v>
      </c>
      <c r="D130" s="96">
        <f t="shared" si="0"/>
        <v>9596.208192849128</v>
      </c>
      <c r="E130" s="104"/>
      <c r="F130" s="96">
        <v>28923.1051687</v>
      </c>
      <c r="G130" s="97">
        <v>14529.835100000002</v>
      </c>
      <c r="H130" s="18"/>
      <c r="I130" s="203"/>
      <c r="J130" s="19"/>
      <c r="L130" s="3"/>
    </row>
    <row r="131" spans="1:12" ht="15.9" customHeight="1" x14ac:dyDescent="0.25">
      <c r="A131" s="210"/>
      <c r="B131" s="212"/>
      <c r="C131" s="99" t="s">
        <v>66</v>
      </c>
      <c r="D131" s="96">
        <f t="shared" si="0"/>
        <v>5072263.0607195813</v>
      </c>
      <c r="E131" s="104"/>
      <c r="F131" s="96">
        <v>4893839.1678835005</v>
      </c>
      <c r="G131" s="97">
        <v>4374850.2723446004</v>
      </c>
      <c r="H131" s="17"/>
      <c r="I131" s="203"/>
      <c r="J131" s="20"/>
      <c r="L131" s="3"/>
    </row>
    <row r="132" spans="1:12" ht="15.9" customHeight="1" x14ac:dyDescent="0.25">
      <c r="A132" s="210"/>
      <c r="B132" s="212"/>
      <c r="C132" s="99" t="s">
        <v>67</v>
      </c>
      <c r="D132" s="96">
        <f t="shared" si="0"/>
        <v>675458.29999999981</v>
      </c>
      <c r="E132" s="104"/>
      <c r="F132" s="96">
        <v>703758.51367729995</v>
      </c>
      <c r="G132" s="97">
        <v>674264.89092999999</v>
      </c>
      <c r="H132" s="17"/>
      <c r="I132" s="203"/>
      <c r="J132" s="16"/>
      <c r="L132" s="3"/>
    </row>
    <row r="133" spans="1:12" ht="15.9" customHeight="1" x14ac:dyDescent="0.25">
      <c r="A133" s="210"/>
      <c r="B133" s="212"/>
      <c r="C133" s="100" t="s">
        <v>36</v>
      </c>
      <c r="D133" s="96">
        <f t="shared" si="0"/>
        <v>118796.19999999998</v>
      </c>
      <c r="E133" s="104"/>
      <c r="F133" s="96">
        <v>113200.82046844999</v>
      </c>
      <c r="G133" s="97">
        <v>112024.90820800001</v>
      </c>
      <c r="H133" s="17"/>
      <c r="I133" s="203"/>
      <c r="J133" s="16"/>
      <c r="L133" s="3"/>
    </row>
    <row r="134" spans="1:12" s="8" customFormat="1" ht="15.9" customHeight="1" x14ac:dyDescent="0.25">
      <c r="A134" s="210"/>
      <c r="B134" s="212"/>
      <c r="C134" s="100" t="s">
        <v>37</v>
      </c>
      <c r="D134" s="96">
        <f t="shared" si="0"/>
        <v>22189.999999999996</v>
      </c>
      <c r="E134" s="104"/>
      <c r="F134" s="96">
        <v>22088.637424199998</v>
      </c>
      <c r="G134" s="97">
        <v>28243.650589999997</v>
      </c>
      <c r="H134" s="21"/>
      <c r="I134" s="203"/>
      <c r="J134" s="16"/>
      <c r="K134" s="22"/>
    </row>
    <row r="135" spans="1:12" ht="15.9" customHeight="1" x14ac:dyDescent="0.25">
      <c r="A135" s="210"/>
      <c r="B135" s="212"/>
      <c r="C135" s="100" t="s">
        <v>22</v>
      </c>
      <c r="D135" s="96">
        <f t="shared" si="0"/>
        <v>226641.09364852204</v>
      </c>
      <c r="E135" s="104"/>
      <c r="F135" s="96">
        <v>223067.18075880001</v>
      </c>
      <c r="G135" s="97">
        <v>194674.99203000002</v>
      </c>
      <c r="H135" s="17"/>
      <c r="I135" s="203"/>
      <c r="J135" s="16"/>
      <c r="K135" s="23"/>
      <c r="L135" s="3"/>
    </row>
    <row r="136" spans="1:12" ht="15.9" customHeight="1" x14ac:dyDescent="0.25">
      <c r="A136" s="210"/>
      <c r="B136" s="212"/>
      <c r="C136" s="100" t="s">
        <v>23</v>
      </c>
      <c r="D136" s="96">
        <f t="shared" si="0"/>
        <v>1205054.062432348</v>
      </c>
      <c r="E136" s="104"/>
      <c r="F136" s="96">
        <v>1179905.11032</v>
      </c>
      <c r="G136" s="97">
        <v>964658.7968400002</v>
      </c>
      <c r="H136" s="17"/>
      <c r="I136" s="203"/>
      <c r="J136" s="16"/>
      <c r="K136" s="24"/>
      <c r="L136" s="3"/>
    </row>
    <row r="137" spans="1:12" ht="15.9" customHeight="1" x14ac:dyDescent="0.25">
      <c r="A137" s="210"/>
      <c r="B137" s="212"/>
      <c r="C137" s="100" t="s">
        <v>34</v>
      </c>
      <c r="D137" s="96">
        <f t="shared" si="0"/>
        <v>50764.400000000016</v>
      </c>
      <c r="E137" s="104"/>
      <c r="F137" s="96">
        <v>49287.344109999991</v>
      </c>
      <c r="G137" s="97">
        <v>46910.254079999999</v>
      </c>
      <c r="H137" s="17"/>
      <c r="I137" s="203"/>
      <c r="J137" s="25"/>
      <c r="K137" s="23"/>
      <c r="L137" s="3"/>
    </row>
    <row r="138" spans="1:12" ht="15.9" customHeight="1" x14ac:dyDescent="0.25">
      <c r="A138" s="210"/>
      <c r="B138" s="212"/>
      <c r="C138" s="100" t="s">
        <v>24</v>
      </c>
      <c r="D138" s="96">
        <f t="shared" si="0"/>
        <v>21017.8</v>
      </c>
      <c r="E138" s="104"/>
      <c r="F138" s="96">
        <v>20015.866699999999</v>
      </c>
      <c r="G138" s="97">
        <v>18783.202670000002</v>
      </c>
      <c r="H138" s="17"/>
      <c r="I138" s="203"/>
      <c r="J138" s="25"/>
      <c r="L138" s="3"/>
    </row>
    <row r="139" spans="1:12" ht="15.9" customHeight="1" x14ac:dyDescent="0.25">
      <c r="A139" s="210"/>
      <c r="B139" s="212"/>
      <c r="C139" s="100" t="s">
        <v>25</v>
      </c>
      <c r="D139" s="96">
        <f t="shared" si="0"/>
        <v>22671.599999999999</v>
      </c>
      <c r="E139" s="104"/>
      <c r="F139" s="96">
        <v>29154.936980999999</v>
      </c>
      <c r="G139" s="97">
        <v>50210.380290000001</v>
      </c>
      <c r="H139" s="17"/>
      <c r="I139" s="203"/>
      <c r="J139" s="16"/>
      <c r="L139" s="3"/>
    </row>
    <row r="140" spans="1:12" ht="15.9" customHeight="1" x14ac:dyDescent="0.25">
      <c r="A140" s="210"/>
      <c r="B140" s="212"/>
      <c r="C140" s="100" t="s">
        <v>103</v>
      </c>
      <c r="D140" s="96">
        <f t="shared" si="0"/>
        <v>5203</v>
      </c>
      <c r="E140" s="104"/>
      <c r="F140" s="96">
        <v>9394.002406900001</v>
      </c>
      <c r="G140" s="97">
        <v>7853.4289900000003</v>
      </c>
      <c r="H140" s="17"/>
      <c r="I140" s="203"/>
      <c r="J140" s="16"/>
      <c r="L140" s="3"/>
    </row>
    <row r="141" spans="1:12" ht="15.9" customHeight="1" x14ac:dyDescent="0.25">
      <c r="A141" s="210"/>
      <c r="B141" s="212"/>
      <c r="C141" s="100" t="s">
        <v>35</v>
      </c>
      <c r="D141" s="96">
        <f t="shared" si="0"/>
        <v>93009.800000000017</v>
      </c>
      <c r="E141" s="104"/>
      <c r="F141" s="96">
        <v>81301.339949999994</v>
      </c>
      <c r="G141" s="97">
        <v>90259.265169999999</v>
      </c>
      <c r="H141" s="17"/>
      <c r="I141" s="203"/>
      <c r="J141" s="4"/>
      <c r="L141" s="3"/>
    </row>
    <row r="142" spans="1:12" ht="15.9" customHeight="1" x14ac:dyDescent="0.25">
      <c r="A142" s="210"/>
      <c r="B142" s="212"/>
      <c r="C142" s="100" t="s">
        <v>101</v>
      </c>
      <c r="D142" s="96">
        <f>+D28</f>
        <v>89437.5</v>
      </c>
      <c r="E142" s="104"/>
      <c r="F142" s="96">
        <v>42011.461319999995</v>
      </c>
      <c r="G142" s="97">
        <v>135665.61613000001</v>
      </c>
      <c r="H142" s="17"/>
      <c r="I142" s="203"/>
      <c r="J142" s="4"/>
      <c r="L142" s="3"/>
    </row>
    <row r="143" spans="1:12" ht="15.9" customHeight="1" x14ac:dyDescent="0.25">
      <c r="A143" s="210"/>
      <c r="B143" s="212"/>
      <c r="C143" s="100" t="s">
        <v>102</v>
      </c>
      <c r="D143" s="96">
        <f>+D29</f>
        <v>69931.900000000009</v>
      </c>
      <c r="E143" s="104"/>
      <c r="F143" s="96">
        <v>39853.866248799997</v>
      </c>
      <c r="G143" s="97">
        <v>50180.962309999995</v>
      </c>
      <c r="H143" s="17"/>
      <c r="I143" s="203"/>
      <c r="J143" s="4"/>
      <c r="L143" s="3"/>
    </row>
    <row r="144" spans="1:12" ht="15.9" customHeight="1" x14ac:dyDescent="0.25">
      <c r="A144" s="210"/>
      <c r="B144" s="212"/>
      <c r="C144" s="100" t="s">
        <v>26</v>
      </c>
      <c r="D144" s="96">
        <f>+D30</f>
        <v>4799.9999999999991</v>
      </c>
      <c r="E144" s="104"/>
      <c r="F144" s="96">
        <v>6958.4966666</v>
      </c>
      <c r="G144" s="97">
        <v>78554.389009999999</v>
      </c>
      <c r="H144" s="21"/>
      <c r="I144" s="203"/>
      <c r="J144" s="16"/>
      <c r="L144" s="3"/>
    </row>
    <row r="145" spans="1:12" s="11" customFormat="1" ht="18" customHeight="1" x14ac:dyDescent="0.25">
      <c r="A145" s="210"/>
      <c r="B145" s="213"/>
      <c r="C145" s="115" t="s">
        <v>92</v>
      </c>
      <c r="D145" s="116">
        <f>+D124+D131+D132+SUM(D133:D144)</f>
        <v>12134617.780242823</v>
      </c>
      <c r="E145" s="83"/>
      <c r="F145" s="116">
        <f>+F124+F131+F132+SUM(F133:F144)</f>
        <v>12477043.619226649</v>
      </c>
      <c r="G145" s="116">
        <f>+G124+G131+G132+SUM(G133:G144)</f>
        <v>10773419.240886902</v>
      </c>
      <c r="H145" s="21"/>
      <c r="I145" s="204"/>
      <c r="J145" s="26"/>
      <c r="K145" s="27"/>
    </row>
    <row r="146" spans="1:12" s="7" customFormat="1" ht="10.5" customHeight="1" x14ac:dyDescent="0.3">
      <c r="A146" s="210"/>
      <c r="B146" s="33"/>
      <c r="C146" s="53"/>
      <c r="D146" s="28"/>
      <c r="E146" s="28"/>
      <c r="F146" s="28"/>
      <c r="G146" s="28"/>
      <c r="H146" s="21"/>
      <c r="I146" s="54"/>
      <c r="J146" s="16"/>
    </row>
    <row r="147" spans="1:12" ht="18.75" customHeight="1" x14ac:dyDescent="0.25">
      <c r="A147" s="210"/>
      <c r="B147" s="214" t="s">
        <v>90</v>
      </c>
      <c r="C147" s="107" t="s">
        <v>64</v>
      </c>
      <c r="D147" s="109">
        <f>+D33</f>
        <v>1801244.199999999</v>
      </c>
      <c r="E147" s="108"/>
      <c r="F147" s="109">
        <v>1722177.9709299998</v>
      </c>
      <c r="G147" s="110">
        <f>+G33</f>
        <v>1329296.4845957144</v>
      </c>
      <c r="H147" s="21"/>
      <c r="I147" s="202">
        <f>+G149/G161</f>
        <v>0.10856084152535787</v>
      </c>
      <c r="J147" s="4"/>
      <c r="L147" s="3"/>
    </row>
    <row r="148" spans="1:12" ht="18.75" customHeight="1" x14ac:dyDescent="0.25">
      <c r="A148" s="210"/>
      <c r="B148" s="215"/>
      <c r="C148" s="111" t="s">
        <v>65</v>
      </c>
      <c r="D148" s="96">
        <f>+D34</f>
        <v>150947.29999999993</v>
      </c>
      <c r="E148" s="108"/>
      <c r="F148" s="96">
        <v>141984.92178999999</v>
      </c>
      <c r="G148" s="97">
        <f>+G34</f>
        <v>124064.78428237507</v>
      </c>
      <c r="H148" s="21"/>
      <c r="I148" s="203"/>
      <c r="J148" s="4"/>
      <c r="L148" s="3"/>
    </row>
    <row r="149" spans="1:12" s="11" customFormat="1" ht="18.75" customHeight="1" x14ac:dyDescent="0.3">
      <c r="A149" s="210"/>
      <c r="B149" s="216"/>
      <c r="C149" s="143" t="s">
        <v>91</v>
      </c>
      <c r="D149" s="116">
        <f>SUM(D147:D148)</f>
        <v>1952191.4999999991</v>
      </c>
      <c r="E149" s="21"/>
      <c r="F149" s="116">
        <f>SUM(F147:F148)</f>
        <v>1864162.8927199999</v>
      </c>
      <c r="G149" s="116">
        <f>SUM(G147:G148)</f>
        <v>1453361.2688780895</v>
      </c>
      <c r="H149" s="17"/>
      <c r="I149" s="204"/>
      <c r="J149" s="29"/>
    </row>
    <row r="150" spans="1:12" s="11" customFormat="1" ht="18.75" customHeight="1" x14ac:dyDescent="0.3">
      <c r="A150" s="210"/>
      <c r="B150" s="148"/>
      <c r="C150" s="149"/>
      <c r="D150" s="31"/>
      <c r="E150" s="21"/>
      <c r="F150" s="31"/>
      <c r="G150" s="31"/>
      <c r="H150" s="17"/>
      <c r="I150" s="150"/>
      <c r="J150" s="29"/>
    </row>
    <row r="151" spans="1:12" s="11" customFormat="1" ht="18.75" customHeight="1" x14ac:dyDescent="0.25">
      <c r="A151" s="210"/>
      <c r="B151" s="214" t="s">
        <v>104</v>
      </c>
      <c r="C151" s="107" t="s">
        <v>105</v>
      </c>
      <c r="D151" s="109"/>
      <c r="E151" s="108"/>
      <c r="F151" s="109"/>
      <c r="G151" s="110">
        <v>201539.62239</v>
      </c>
      <c r="H151" s="17"/>
      <c r="I151" s="217">
        <f>+G156/G161</f>
        <v>8.6703623036157737E-2</v>
      </c>
      <c r="J151" s="29"/>
    </row>
    <row r="152" spans="1:12" s="11" customFormat="1" ht="18.75" customHeight="1" x14ac:dyDescent="0.25">
      <c r="A152" s="210"/>
      <c r="B152" s="215"/>
      <c r="C152" s="151" t="s">
        <v>106</v>
      </c>
      <c r="D152" s="96"/>
      <c r="E152" s="108"/>
      <c r="F152" s="96"/>
      <c r="G152" s="97">
        <v>355239.70647299994</v>
      </c>
      <c r="H152" s="17"/>
      <c r="I152" s="217"/>
      <c r="J152" s="29"/>
    </row>
    <row r="153" spans="1:12" s="11" customFormat="1" ht="18.75" customHeight="1" x14ac:dyDescent="0.25">
      <c r="A153" s="210"/>
      <c r="B153" s="215"/>
      <c r="C153" s="152" t="s">
        <v>107</v>
      </c>
      <c r="D153" s="96"/>
      <c r="E153" s="108"/>
      <c r="F153" s="96"/>
      <c r="G153" s="97">
        <v>141064.421</v>
      </c>
      <c r="H153" s="17"/>
      <c r="I153" s="217"/>
      <c r="J153" s="29"/>
    </row>
    <row r="154" spans="1:12" s="11" customFormat="1" ht="18.75" customHeight="1" x14ac:dyDescent="0.25">
      <c r="A154" s="210"/>
      <c r="B154" s="215"/>
      <c r="C154" s="151" t="s">
        <v>108</v>
      </c>
      <c r="D154" s="96"/>
      <c r="E154" s="108"/>
      <c r="F154" s="96"/>
      <c r="G154" s="97">
        <v>60459.348140000002</v>
      </c>
      <c r="H154" s="17"/>
      <c r="I154" s="217"/>
      <c r="J154" s="29"/>
    </row>
    <row r="155" spans="1:12" s="11" customFormat="1" ht="18.75" customHeight="1" x14ac:dyDescent="0.25">
      <c r="A155" s="210"/>
      <c r="B155" s="215"/>
      <c r="C155" s="111" t="s">
        <v>109</v>
      </c>
      <c r="D155" s="96"/>
      <c r="E155" s="108"/>
      <c r="F155" s="96"/>
      <c r="G155" s="97">
        <v>402444.05374714284</v>
      </c>
      <c r="H155" s="17"/>
      <c r="I155" s="217"/>
      <c r="J155" s="29"/>
    </row>
    <row r="156" spans="1:12" s="11" customFormat="1" ht="15.6" x14ac:dyDescent="0.3">
      <c r="A156" s="210"/>
      <c r="B156" s="216"/>
      <c r="C156" s="143" t="s">
        <v>110</v>
      </c>
      <c r="D156" s="116"/>
      <c r="E156" s="21"/>
      <c r="F156" s="116"/>
      <c r="G156" s="116">
        <f>SUM(G151:G155)</f>
        <v>1160747.1517501427</v>
      </c>
      <c r="H156" s="17"/>
      <c r="I156" s="54"/>
      <c r="J156" s="29"/>
    </row>
    <row r="157" spans="1:12" s="11" customFormat="1" ht="15.6" x14ac:dyDescent="0.3">
      <c r="A157" s="210"/>
      <c r="B157" s="33"/>
      <c r="C157" s="30"/>
      <c r="D157" s="34"/>
      <c r="E157" s="21"/>
      <c r="F157" s="31"/>
      <c r="G157" s="34"/>
      <c r="H157" s="17"/>
      <c r="I157" s="54"/>
      <c r="J157" s="29"/>
    </row>
    <row r="158" spans="1:12" s="11" customFormat="1" ht="15.75" customHeight="1" x14ac:dyDescent="0.3">
      <c r="A158" s="210"/>
      <c r="B158" s="205" t="s">
        <v>44</v>
      </c>
      <c r="C158" s="205"/>
      <c r="D158" s="117">
        <f>D161-D159</f>
        <v>6364706.4195232429</v>
      </c>
      <c r="E158" s="21"/>
      <c r="F158" s="117">
        <f>F161-F159</f>
        <v>6857357.3002416482</v>
      </c>
      <c r="G158" s="117">
        <f>G161-G159</f>
        <v>6856807.5787724461</v>
      </c>
      <c r="H158" s="17"/>
      <c r="I158" s="118">
        <f>+G158/$G$40</f>
        <v>0.56707169707074723</v>
      </c>
      <c r="J158" s="29"/>
    </row>
    <row r="159" spans="1:12" s="11" customFormat="1" ht="15.75" customHeight="1" x14ac:dyDescent="0.25">
      <c r="A159" s="210"/>
      <c r="B159" s="205" t="s">
        <v>45</v>
      </c>
      <c r="C159" s="205"/>
      <c r="D159" s="117">
        <f>+D131+D132+D134+D149</f>
        <v>7722102.8607195802</v>
      </c>
      <c r="E159" s="21"/>
      <c r="F159" s="117">
        <f>+F131+F132+F134+F149</f>
        <v>7483849.2117050001</v>
      </c>
      <c r="G159" s="117">
        <f>+G131+G132+G134+G149</f>
        <v>6530720.0827426892</v>
      </c>
      <c r="H159" s="84"/>
      <c r="I159" s="118">
        <f>+G159/$G$40</f>
        <v>0.54010360913145439</v>
      </c>
      <c r="J159" s="29"/>
    </row>
    <row r="160" spans="1:12" s="7" customFormat="1" ht="13.8" x14ac:dyDescent="0.25">
      <c r="B160" s="33"/>
      <c r="C160" s="30"/>
      <c r="D160" s="34"/>
      <c r="E160" s="21"/>
      <c r="F160" s="32"/>
      <c r="G160" s="32"/>
      <c r="H160" s="17"/>
      <c r="I160" s="33"/>
      <c r="J160" s="19"/>
    </row>
    <row r="161" spans="1:14" s="7" customFormat="1" ht="26.25" customHeight="1" x14ac:dyDescent="0.3">
      <c r="A161" s="226" t="s">
        <v>46</v>
      </c>
      <c r="B161" s="227" t="s">
        <v>111</v>
      </c>
      <c r="C161" s="228"/>
      <c r="D161" s="119">
        <f>+D145+D149+D156</f>
        <v>14086809.280242823</v>
      </c>
      <c r="E161" s="55"/>
      <c r="F161" s="119">
        <f>+F145+F149+F156</f>
        <v>14341206.511946648</v>
      </c>
      <c r="G161" s="119">
        <f>+G145+G149+G156</f>
        <v>13387527.661515135</v>
      </c>
      <c r="H161" s="17"/>
      <c r="I161" s="83"/>
      <c r="J161" s="19"/>
    </row>
    <row r="162" spans="1:14" s="7" customFormat="1" ht="14.25" customHeight="1" x14ac:dyDescent="0.25">
      <c r="A162" s="226"/>
      <c r="B162" s="229" t="s">
        <v>112</v>
      </c>
      <c r="C162" s="230"/>
      <c r="D162" s="120"/>
      <c r="E162" s="108"/>
      <c r="F162" s="165">
        <v>326079.91252000001</v>
      </c>
      <c r="G162" s="120">
        <v>740028.16491000284</v>
      </c>
      <c r="H162" s="17"/>
      <c r="I162" s="83"/>
      <c r="J162" s="19"/>
    </row>
    <row r="163" spans="1:14" s="7" customFormat="1" ht="14.25" customHeight="1" x14ac:dyDescent="0.25">
      <c r="A163" s="226"/>
      <c r="B163" s="229" t="s">
        <v>113</v>
      </c>
      <c r="C163" s="230"/>
      <c r="D163" s="120"/>
      <c r="E163" s="108"/>
      <c r="F163" s="166">
        <v>65110.58595450002</v>
      </c>
      <c r="G163" s="120">
        <v>48637.119889999987</v>
      </c>
      <c r="H163" s="17"/>
      <c r="I163" s="83"/>
      <c r="J163" s="19"/>
    </row>
    <row r="164" spans="1:14" s="7" customFormat="1" ht="27" customHeight="1" x14ac:dyDescent="0.3">
      <c r="A164" s="226"/>
      <c r="B164" s="227" t="s">
        <v>114</v>
      </c>
      <c r="C164" s="228"/>
      <c r="D164" s="121">
        <f>+D161-D162-D163</f>
        <v>14086809.280242823</v>
      </c>
      <c r="E164" s="55"/>
      <c r="F164" s="121">
        <f>+F161-F162-F163</f>
        <v>13950016.013472147</v>
      </c>
      <c r="G164" s="121">
        <f>+G161-G162-G163</f>
        <v>12598862.376715131</v>
      </c>
      <c r="H164" s="17"/>
      <c r="I164" s="83"/>
      <c r="J164" s="19"/>
    </row>
    <row r="165" spans="1:14" s="7" customFormat="1" ht="14.25" customHeight="1" x14ac:dyDescent="0.3">
      <c r="A165" s="226"/>
      <c r="B165" s="229" t="s">
        <v>115</v>
      </c>
      <c r="C165" s="230"/>
      <c r="D165" s="122">
        <f>+D44</f>
        <v>262626.80024282017</v>
      </c>
      <c r="E165" s="123"/>
      <c r="F165" s="124">
        <f>+F44</f>
        <v>256951.57729000022</v>
      </c>
      <c r="G165" s="124">
        <f>+G44</f>
        <v>97834.688910000972</v>
      </c>
      <c r="H165" s="17"/>
      <c r="I165" s="83"/>
      <c r="J165" s="19"/>
    </row>
    <row r="166" spans="1:14" s="7" customFormat="1" ht="38.25" customHeight="1" x14ac:dyDescent="0.3">
      <c r="A166" s="226"/>
      <c r="B166" s="231" t="s">
        <v>116</v>
      </c>
      <c r="C166" s="232"/>
      <c r="D166" s="125">
        <f>+D164-D165</f>
        <v>13824182.480000002</v>
      </c>
      <c r="E166" s="55"/>
      <c r="F166" s="125">
        <f>+F164-F165</f>
        <v>13693064.436182147</v>
      </c>
      <c r="G166" s="125">
        <f>+G164-G165</f>
        <v>12501027.687805129</v>
      </c>
      <c r="H166" s="17"/>
      <c r="I166" s="83"/>
      <c r="J166" s="19"/>
    </row>
    <row r="167" spans="1:14" customFormat="1" ht="15" customHeight="1" x14ac:dyDescent="0.3">
      <c r="A167" s="224" t="s">
        <v>139</v>
      </c>
      <c r="B167" s="224"/>
      <c r="C167" s="224"/>
    </row>
    <row r="168" spans="1:14" s="7" customFormat="1" ht="43.5" customHeight="1" x14ac:dyDescent="0.25">
      <c r="A168" s="244" t="s">
        <v>138</v>
      </c>
      <c r="B168" s="244"/>
      <c r="C168" s="244"/>
      <c r="D168" s="244"/>
      <c r="E168" s="244"/>
      <c r="F168" s="244"/>
      <c r="G168" s="244"/>
      <c r="H168" s="244"/>
      <c r="I168" s="244"/>
      <c r="J168" s="239"/>
      <c r="K168" s="239"/>
      <c r="L168" s="19"/>
    </row>
    <row r="169" spans="1:14" s="7" customFormat="1" ht="12.75" customHeight="1" x14ac:dyDescent="0.25">
      <c r="A169" s="223" t="s">
        <v>74</v>
      </c>
      <c r="B169" s="223"/>
      <c r="C169" s="223"/>
      <c r="D169" s="223"/>
      <c r="E169" s="223"/>
      <c r="F169" s="223"/>
      <c r="G169" s="223"/>
      <c r="H169" s="223"/>
      <c r="I169" s="223"/>
      <c r="J169" s="223"/>
      <c r="K169" s="223"/>
      <c r="L169" s="19"/>
    </row>
    <row r="170" spans="1:14" s="7" customFormat="1" ht="12.75" customHeight="1" x14ac:dyDescent="0.25">
      <c r="A170" s="223" t="s">
        <v>75</v>
      </c>
      <c r="B170" s="223"/>
      <c r="C170" s="223"/>
      <c r="D170" s="223"/>
      <c r="E170" s="223"/>
      <c r="F170" s="223"/>
      <c r="G170" s="223"/>
      <c r="H170" s="223"/>
      <c r="I170" s="223"/>
      <c r="J170" s="223"/>
      <c r="K170" s="223"/>
      <c r="L170" s="19"/>
    </row>
    <row r="171" spans="1:14" s="7" customFormat="1" ht="12.75" customHeight="1" x14ac:dyDescent="0.25">
      <c r="A171" s="223" t="s">
        <v>76</v>
      </c>
      <c r="B171" s="223"/>
      <c r="C171" s="223"/>
      <c r="D171" s="223"/>
      <c r="E171" s="223"/>
      <c r="F171" s="223"/>
      <c r="G171" s="223"/>
      <c r="H171" s="223"/>
      <c r="I171" s="223"/>
      <c r="J171" s="223"/>
      <c r="K171" s="223"/>
      <c r="L171" s="19"/>
    </row>
    <row r="172" spans="1:14" s="7" customFormat="1" ht="12.75" customHeight="1" x14ac:dyDescent="0.25">
      <c r="A172" s="223" t="s">
        <v>49</v>
      </c>
      <c r="B172" s="223"/>
      <c r="C172" s="223"/>
      <c r="D172" s="223"/>
      <c r="E172" s="223"/>
      <c r="F172" s="223"/>
      <c r="G172" s="223"/>
      <c r="H172" s="223"/>
      <c r="I172" s="223"/>
      <c r="J172" s="223"/>
      <c r="K172" s="223"/>
      <c r="L172" s="19"/>
    </row>
    <row r="173" spans="1:14" s="7" customFormat="1" ht="15" customHeight="1" x14ac:dyDescent="0.25">
      <c r="A173" s="223" t="s">
        <v>137</v>
      </c>
      <c r="B173" s="223"/>
      <c r="C173" s="223"/>
      <c r="D173" s="223"/>
      <c r="E173" s="223"/>
      <c r="F173" s="223"/>
      <c r="G173" s="223"/>
      <c r="H173" s="223"/>
      <c r="I173" s="223"/>
      <c r="J173" s="223"/>
      <c r="K173" s="223"/>
      <c r="L173" s="19"/>
    </row>
    <row r="174" spans="1:14" s="7" customFormat="1" ht="15" customHeight="1" x14ac:dyDescent="0.25">
      <c r="A174" s="223" t="s">
        <v>50</v>
      </c>
      <c r="B174" s="223"/>
      <c r="C174" s="223"/>
      <c r="D174" s="223"/>
      <c r="E174" s="223"/>
      <c r="F174" s="223"/>
      <c r="G174" s="223"/>
      <c r="H174" s="223"/>
      <c r="I174" s="223"/>
      <c r="J174" s="223"/>
      <c r="K174" s="223"/>
      <c r="L174" s="19"/>
    </row>
    <row r="175" spans="1:14" s="7" customFormat="1" ht="15" customHeight="1" x14ac:dyDescent="0.25">
      <c r="A175" s="223" t="s">
        <v>117</v>
      </c>
      <c r="B175" s="223"/>
      <c r="C175" s="223"/>
      <c r="D175" s="223"/>
      <c r="E175" s="223"/>
      <c r="F175" s="223"/>
      <c r="G175" s="223"/>
      <c r="H175" s="223"/>
      <c r="I175" s="223"/>
      <c r="J175" s="223"/>
      <c r="K175" s="223"/>
      <c r="L175" s="223"/>
      <c r="M175" s="223"/>
      <c r="N175" s="19"/>
    </row>
    <row r="176" spans="1:14" s="7" customFormat="1" x14ac:dyDescent="0.25">
      <c r="A176" s="223" t="s">
        <v>119</v>
      </c>
      <c r="B176" s="223"/>
      <c r="C176" s="223"/>
      <c r="D176" s="223"/>
      <c r="E176" s="223"/>
      <c r="F176" s="223"/>
      <c r="G176" s="223"/>
      <c r="H176" s="223"/>
      <c r="I176" s="223"/>
      <c r="J176" s="223"/>
      <c r="K176" s="223"/>
      <c r="L176" s="19"/>
    </row>
    <row r="177" spans="1:13" s="7" customFormat="1" x14ac:dyDescent="0.25">
      <c r="A177" s="159" t="s">
        <v>122</v>
      </c>
      <c r="B177" s="159"/>
      <c r="C177" s="159"/>
      <c r="D177" s="159"/>
      <c r="E177" s="159"/>
      <c r="F177" s="159"/>
      <c r="G177" s="159"/>
      <c r="H177" s="159"/>
      <c r="I177" s="159"/>
      <c r="J177" s="159"/>
      <c r="K177" s="159"/>
      <c r="L177" s="19"/>
    </row>
    <row r="178" spans="1:13" s="7" customFormat="1" ht="15" customHeight="1" x14ac:dyDescent="0.25">
      <c r="A178" s="224"/>
      <c r="B178" s="224"/>
      <c r="C178" s="224"/>
      <c r="D178" s="86"/>
      <c r="E178" s="86"/>
      <c r="F178" s="86"/>
      <c r="G178" s="86"/>
      <c r="H178" s="86"/>
      <c r="I178" s="146"/>
      <c r="J178" s="146"/>
      <c r="K178" s="86"/>
      <c r="L178" s="19"/>
    </row>
    <row r="179" spans="1:13" x14ac:dyDescent="0.25">
      <c r="A179" s="225" t="s">
        <v>58</v>
      </c>
      <c r="B179" s="225"/>
      <c r="C179" s="225"/>
      <c r="D179" s="225"/>
      <c r="E179" s="35"/>
      <c r="F179" s="35"/>
      <c r="G179" s="36"/>
      <c r="H179" s="36"/>
      <c r="I179" s="36"/>
      <c r="J179" s="36"/>
      <c r="K179" s="36"/>
    </row>
    <row r="180" spans="1:13" x14ac:dyDescent="0.25">
      <c r="A180" s="222" t="s">
        <v>120</v>
      </c>
      <c r="B180" s="222"/>
      <c r="C180" s="222"/>
      <c r="D180" s="222"/>
      <c r="E180" s="35"/>
      <c r="F180" s="35"/>
      <c r="G180" s="36"/>
      <c r="H180" s="36"/>
      <c r="I180" s="36"/>
      <c r="J180" s="36"/>
      <c r="K180" s="36"/>
    </row>
    <row r="181" spans="1:13" s="4" customFormat="1" x14ac:dyDescent="0.25">
      <c r="A181" s="3"/>
      <c r="B181" s="3"/>
      <c r="C181" s="36"/>
      <c r="D181" s="36"/>
      <c r="E181" s="35"/>
      <c r="F181" s="35"/>
      <c r="G181" s="36"/>
      <c r="H181" s="36"/>
      <c r="I181" s="36"/>
      <c r="J181" s="36"/>
      <c r="K181" s="36"/>
      <c r="M181" s="3"/>
    </row>
  </sheetData>
  <mergeCells count="62">
    <mergeCell ref="A47:I47"/>
    <mergeCell ref="A120:I120"/>
    <mergeCell ref="A168:I168"/>
    <mergeCell ref="A161:A166"/>
    <mergeCell ref="B161:C161"/>
    <mergeCell ref="B162:C162"/>
    <mergeCell ref="B163:C163"/>
    <mergeCell ref="B164:C164"/>
    <mergeCell ref="B165:C165"/>
    <mergeCell ref="B166:C166"/>
    <mergeCell ref="A167:C167"/>
    <mergeCell ref="A169:K169"/>
    <mergeCell ref="A170:K170"/>
    <mergeCell ref="A176:K176"/>
    <mergeCell ref="A171:K171"/>
    <mergeCell ref="A172:K172"/>
    <mergeCell ref="A180:D180"/>
    <mergeCell ref="A173:K173"/>
    <mergeCell ref="A174:K174"/>
    <mergeCell ref="A175:M175"/>
    <mergeCell ref="A178:C178"/>
    <mergeCell ref="A179:D179"/>
    <mergeCell ref="A51:C51"/>
    <mergeCell ref="A53:C53"/>
    <mergeCell ref="A55:A80"/>
    <mergeCell ref="B55:B76"/>
    <mergeCell ref="B78:B80"/>
    <mergeCell ref="B10:B31"/>
    <mergeCell ref="I147:I149"/>
    <mergeCell ref="B158:C158"/>
    <mergeCell ref="A82:C82"/>
    <mergeCell ref="A84:A89"/>
    <mergeCell ref="A124:A159"/>
    <mergeCell ref="B159:C159"/>
    <mergeCell ref="B124:B145"/>
    <mergeCell ref="I124:I145"/>
    <mergeCell ref="B147:B149"/>
    <mergeCell ref="B151:B156"/>
    <mergeCell ref="B84:B89"/>
    <mergeCell ref="I151:I155"/>
    <mergeCell ref="A91:C91"/>
    <mergeCell ref="A6:I6"/>
    <mergeCell ref="A1:I1"/>
    <mergeCell ref="A2:I2"/>
    <mergeCell ref="A3:I3"/>
    <mergeCell ref="A4:I4"/>
    <mergeCell ref="A93:A118"/>
    <mergeCell ref="B93:B114"/>
    <mergeCell ref="B116:B118"/>
    <mergeCell ref="I10:I31"/>
    <mergeCell ref="B33:B35"/>
    <mergeCell ref="I33:I35"/>
    <mergeCell ref="B37:C37"/>
    <mergeCell ref="B38:C38"/>
    <mergeCell ref="A40:A45"/>
    <mergeCell ref="B40:C40"/>
    <mergeCell ref="B41:C41"/>
    <mergeCell ref="B42:C42"/>
    <mergeCell ref="B43:C43"/>
    <mergeCell ref="B44:C44"/>
    <mergeCell ref="B45:C45"/>
    <mergeCell ref="A10:A38"/>
  </mergeCells>
  <conditionalFormatting sqref="H124">
    <cfRule type="iconSet" priority="191">
      <iconSet>
        <cfvo type="percent" val="0"/>
        <cfvo type="num" val="0.95"/>
        <cfvo type="num" val="1"/>
      </iconSet>
    </cfRule>
  </conditionalFormatting>
  <conditionalFormatting sqref="H145">
    <cfRule type="iconSet" priority="190">
      <iconSet>
        <cfvo type="percent" val="0"/>
        <cfvo type="num" val="0.95"/>
        <cfvo type="num" val="1"/>
      </iconSet>
    </cfRule>
  </conditionalFormatting>
  <conditionalFormatting sqref="H125:H130">
    <cfRule type="iconSet" priority="189">
      <iconSet>
        <cfvo type="percent" val="0"/>
        <cfvo type="num" val="0.95"/>
        <cfvo type="num" val="1"/>
      </iconSet>
    </cfRule>
  </conditionalFormatting>
  <conditionalFormatting sqref="H131:H132">
    <cfRule type="iconSet" priority="186">
      <iconSet>
        <cfvo type="percent" val="0"/>
        <cfvo type="num" val="0.95"/>
        <cfvo type="num" val="1"/>
      </iconSet>
    </cfRule>
  </conditionalFormatting>
  <conditionalFormatting sqref="H161:H166">
    <cfRule type="iconSet" priority="184">
      <iconSet>
        <cfvo type="percent" val="0"/>
        <cfvo type="num" val="0.95"/>
        <cfvo type="num" val="1"/>
      </iconSet>
    </cfRule>
  </conditionalFormatting>
  <conditionalFormatting sqref="H161:H166">
    <cfRule type="iconSet" priority="183">
      <iconSet>
        <cfvo type="percent" val="0"/>
        <cfvo type="num" val="0.95"/>
        <cfvo type="num" val="1"/>
      </iconSet>
    </cfRule>
  </conditionalFormatting>
  <conditionalFormatting sqref="H161:H166">
    <cfRule type="iconSet" priority="185">
      <iconSet>
        <cfvo type="percent" val="0"/>
        <cfvo type="num" val="0.95" gte="0"/>
        <cfvo type="num" val="0.99" gte="0"/>
      </iconSet>
    </cfRule>
  </conditionalFormatting>
  <conditionalFormatting sqref="H40:H45">
    <cfRule type="iconSet" priority="167">
      <iconSet>
        <cfvo type="percent" val="0"/>
        <cfvo type="num" val="0.95"/>
        <cfvo type="num" val="1"/>
      </iconSet>
    </cfRule>
  </conditionalFormatting>
  <conditionalFormatting sqref="H40:H45">
    <cfRule type="iconSet" priority="166">
      <iconSet>
        <cfvo type="percent" val="0"/>
        <cfvo type="num" val="0.95"/>
        <cfvo type="num" val="1"/>
      </iconSet>
    </cfRule>
  </conditionalFormatting>
  <conditionalFormatting sqref="H40:H45">
    <cfRule type="iconSet" priority="168">
      <iconSet>
        <cfvo type="percent" val="0"/>
        <cfvo type="num" val="0.95" gte="0"/>
        <cfvo type="num" val="0.99" gte="0"/>
      </iconSet>
    </cfRule>
  </conditionalFormatting>
  <conditionalFormatting sqref="H10">
    <cfRule type="iconSet" priority="174">
      <iconSet>
        <cfvo type="percent" val="0"/>
        <cfvo type="num" val="0.95"/>
        <cfvo type="num" val="1"/>
      </iconSet>
    </cfRule>
  </conditionalFormatting>
  <conditionalFormatting sqref="H31">
    <cfRule type="iconSet" priority="173">
      <iconSet>
        <cfvo type="percent" val="0"/>
        <cfvo type="num" val="0.95"/>
        <cfvo type="num" val="1"/>
      </iconSet>
    </cfRule>
  </conditionalFormatting>
  <conditionalFormatting sqref="H11:H16">
    <cfRule type="iconSet" priority="172">
      <iconSet>
        <cfvo type="percent" val="0"/>
        <cfvo type="num" val="0.95"/>
        <cfvo type="num" val="1"/>
      </iconSet>
    </cfRule>
  </conditionalFormatting>
  <conditionalFormatting sqref="H17:H18">
    <cfRule type="iconSet" priority="169">
      <iconSet>
        <cfvo type="percent" val="0"/>
        <cfvo type="num" val="0.95"/>
        <cfvo type="num" val="1"/>
      </iconSet>
    </cfRule>
  </conditionalFormatting>
  <conditionalFormatting sqref="H19 H21:H29">
    <cfRule type="iconSet" priority="176">
      <iconSet>
        <cfvo type="percent" val="0"/>
        <cfvo type="num" val="0.95"/>
        <cfvo type="num" val="1"/>
      </iconSet>
    </cfRule>
  </conditionalFormatting>
  <conditionalFormatting sqref="H30">
    <cfRule type="iconSet" priority="692">
      <iconSet>
        <cfvo type="percent" val="0"/>
        <cfvo type="num" val="0.95"/>
        <cfvo type="num" val="1"/>
      </iconSet>
    </cfRule>
  </conditionalFormatting>
  <conditionalFormatting sqref="H19 H21:H31 H10:H16">
    <cfRule type="iconSet" priority="693">
      <iconSet>
        <cfvo type="percent" val="0"/>
        <cfvo type="num" val="0.95" gte="0"/>
        <cfvo type="num" val="1" gte="0"/>
      </iconSet>
    </cfRule>
  </conditionalFormatting>
  <conditionalFormatting sqref="H11:H16 H19 H21:H30">
    <cfRule type="iconSet" priority="697">
      <iconSet>
        <cfvo type="percent" val="0"/>
        <cfvo type="num" val="0.95" gte="0"/>
        <cfvo type="num" val="1" gte="0"/>
      </iconSet>
    </cfRule>
  </conditionalFormatting>
  <conditionalFormatting sqref="H144">
    <cfRule type="iconSet" priority="703">
      <iconSet>
        <cfvo type="percent" val="0"/>
        <cfvo type="num" val="0.95"/>
        <cfvo type="num" val="1"/>
      </iconSet>
    </cfRule>
  </conditionalFormatting>
  <conditionalFormatting sqref="H133 H135:H143">
    <cfRule type="iconSet" priority="730">
      <iconSet>
        <cfvo type="percent" val="0"/>
        <cfvo type="num" val="0.95"/>
        <cfvo type="num" val="1"/>
      </iconSet>
    </cfRule>
  </conditionalFormatting>
  <conditionalFormatting sqref="H133 H135:H145 H124:H130">
    <cfRule type="iconSet" priority="733">
      <iconSet>
        <cfvo type="percent" val="0"/>
        <cfvo type="num" val="0.95" gte="0"/>
        <cfvo type="num" val="1" gte="0"/>
      </iconSet>
    </cfRule>
  </conditionalFormatting>
  <conditionalFormatting sqref="H125:H130 H133 H135:H144">
    <cfRule type="iconSet" priority="737">
      <iconSet>
        <cfvo type="percent" val="0"/>
        <cfvo type="num" val="0.95" gte="0"/>
        <cfvo type="num" val="1" gte="0"/>
      </iconSet>
    </cfRule>
  </conditionalFormatting>
  <conditionalFormatting sqref="H131:H132 H134 H160 H147:H158">
    <cfRule type="iconSet" priority="738">
      <iconSet>
        <cfvo type="percent" val="0"/>
        <cfvo type="num" val="0.95"/>
        <cfvo type="num" val="1"/>
      </iconSet>
    </cfRule>
  </conditionalFormatting>
  <conditionalFormatting sqref="H131:H132 H134 H147:H158">
    <cfRule type="iconSet" priority="746">
      <iconSet>
        <cfvo type="percent" val="0"/>
        <cfvo type="num" val="0.95"/>
        <cfvo type="num" val="1"/>
      </iconSet>
    </cfRule>
  </conditionalFormatting>
  <conditionalFormatting sqref="H160 H124:H158">
    <cfRule type="iconSet" priority="753">
      <iconSet>
        <cfvo type="percent" val="0"/>
        <cfvo type="num" val="0.95" gte="0"/>
        <cfvo type="num" val="0.99" gte="0"/>
      </iconSet>
    </cfRule>
  </conditionalFormatting>
  <conditionalFormatting sqref="H9">
    <cfRule type="iconSet" priority="759">
      <iconSet>
        <cfvo type="percent" val="0"/>
        <cfvo type="num" val="0.95" gte="0"/>
        <cfvo type="num" val="1" gte="0"/>
      </iconSet>
    </cfRule>
  </conditionalFormatting>
  <conditionalFormatting sqref="H9">
    <cfRule type="iconSet" priority="760">
      <iconSet>
        <cfvo type="percent" val="0"/>
        <cfvo type="num" val="0.95" gte="0"/>
        <cfvo type="num" val="0.99" gte="0"/>
      </iconSet>
    </cfRule>
  </conditionalFormatting>
  <conditionalFormatting sqref="H17:H18 H20 H39 H33:H37">
    <cfRule type="iconSet" priority="762">
      <iconSet>
        <cfvo type="percent" val="0"/>
        <cfvo type="num" val="0.95"/>
        <cfvo type="num" val="1"/>
      </iconSet>
    </cfRule>
  </conditionalFormatting>
  <conditionalFormatting sqref="H17:H18 H20 H33:H37">
    <cfRule type="iconSet" priority="768">
      <iconSet>
        <cfvo type="percent" val="0"/>
        <cfvo type="num" val="0.95"/>
        <cfvo type="num" val="1"/>
      </iconSet>
    </cfRule>
  </conditionalFormatting>
  <conditionalFormatting sqref="H39 H10:H37">
    <cfRule type="iconSet" priority="773">
      <iconSet>
        <cfvo type="percent" val="0"/>
        <cfvo type="num" val="0.95" gte="0"/>
        <cfvo type="num" val="0.99" gte="0"/>
      </iconSet>
    </cfRule>
  </conditionalFormatting>
  <conditionalFormatting sqref="H84:H89">
    <cfRule type="iconSet" priority="779">
      <iconSet>
        <cfvo type="percent" val="0"/>
        <cfvo type="num" val="0.95"/>
        <cfvo type="num" val="1"/>
      </iconSet>
    </cfRule>
  </conditionalFormatting>
  <conditionalFormatting sqref="H84:H89">
    <cfRule type="iconSet" priority="781">
      <iconSet>
        <cfvo type="percent" val="0"/>
        <cfvo type="num" val="0.95" gte="0"/>
        <cfvo type="num" val="0.99" gte="0"/>
      </iconSet>
    </cfRule>
  </conditionalFormatting>
  <printOptions horizontalCentered="1" verticalCentered="1"/>
  <pageMargins left="0.74803149606299213" right="0.74803149606299213" top="0.35" bottom="0.39370078740157483" header="0.26" footer="0.19685039370078741"/>
  <pageSetup paperSize="9" scale="25" orientation="landscape" r:id="rId1"/>
  <headerFooter alignWithMargins="0">
    <oddHeader>&amp;R&amp;"Arial,Negrita"&amp;11CUADRO No. "A1"</oddHeader>
    <oddFooter>&amp;LFecha:  &amp;D&amp;RPlanificación Nacional.- XM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pageSetUpPr fitToPage="1"/>
  </sheetPr>
  <dimension ref="A1:DC119"/>
  <sheetViews>
    <sheetView showGridLines="0" tabSelected="1" view="pageBreakPreview" topLeftCell="A64" zoomScale="80" zoomScaleNormal="100" zoomScaleSheetLayoutView="80" workbookViewId="0">
      <selection activeCell="E76" sqref="E76"/>
    </sheetView>
  </sheetViews>
  <sheetFormatPr baseColWidth="10" defaultColWidth="11.44140625" defaultRowHeight="14.4" outlineLevelRow="2" x14ac:dyDescent="0.3"/>
  <cols>
    <col min="1" max="1" width="55.88671875" style="1" customWidth="1"/>
    <col min="2" max="2" width="14.44140625" style="37" customWidth="1"/>
    <col min="3" max="14" width="14.109375" style="37" customWidth="1"/>
    <col min="15" max="15" width="4.88671875" customWidth="1"/>
    <col min="16" max="106" width="8.44140625" style="1" customWidth="1"/>
    <col min="107" max="107" width="4.6640625" style="1" customWidth="1"/>
    <col min="108" max="188" width="8.44140625" style="1" customWidth="1"/>
    <col min="189" max="189" width="8.6640625" style="1" bestFit="1" customWidth="1"/>
    <col min="190" max="16384" width="11.44140625" style="1"/>
  </cols>
  <sheetData>
    <row r="1" spans="1:107" ht="19.2" x14ac:dyDescent="0.3">
      <c r="A1" s="233" t="s">
        <v>88</v>
      </c>
      <c r="B1" s="233"/>
      <c r="C1" s="233"/>
      <c r="D1" s="233"/>
      <c r="E1" s="233"/>
      <c r="F1" s="233"/>
      <c r="G1" s="233"/>
      <c r="H1" s="233"/>
      <c r="I1" s="233"/>
      <c r="J1" s="233"/>
      <c r="K1" s="233"/>
      <c r="L1" s="233"/>
      <c r="M1" s="233"/>
      <c r="N1" s="233"/>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row>
    <row r="2" spans="1:107" ht="17.399999999999999" x14ac:dyDescent="0.3">
      <c r="A2" s="234" t="s">
        <v>135</v>
      </c>
      <c r="B2" s="234"/>
      <c r="C2" s="234"/>
      <c r="D2" s="234"/>
      <c r="E2" s="234"/>
      <c r="F2" s="234"/>
      <c r="G2" s="234"/>
      <c r="H2" s="234"/>
      <c r="I2" s="234"/>
      <c r="J2" s="234"/>
      <c r="K2" s="234"/>
      <c r="L2" s="234"/>
      <c r="M2" s="234"/>
      <c r="N2" s="234"/>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row>
    <row r="3" spans="1:107" ht="17.399999999999999" x14ac:dyDescent="0.3">
      <c r="A3" s="235" t="s">
        <v>55</v>
      </c>
      <c r="B3" s="235"/>
      <c r="C3" s="235"/>
      <c r="D3" s="235"/>
      <c r="E3" s="235"/>
      <c r="F3" s="235"/>
      <c r="G3" s="235"/>
      <c r="H3" s="235"/>
      <c r="I3" s="235"/>
      <c r="J3" s="235"/>
      <c r="K3" s="235"/>
      <c r="L3" s="235"/>
      <c r="M3" s="235"/>
      <c r="N3" s="235"/>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row>
    <row r="4" spans="1:107" ht="17.399999999999999" x14ac:dyDescent="0.3">
      <c r="A4" s="236" t="s">
        <v>38</v>
      </c>
      <c r="B4" s="236"/>
      <c r="C4" s="236"/>
      <c r="D4" s="236"/>
      <c r="E4" s="236"/>
      <c r="F4" s="236"/>
      <c r="G4" s="236"/>
      <c r="H4" s="236"/>
      <c r="I4" s="236"/>
      <c r="J4" s="236"/>
      <c r="K4" s="236"/>
      <c r="L4" s="236"/>
      <c r="M4" s="236"/>
      <c r="N4" s="236"/>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row>
    <row r="5" spans="1:107" ht="7.5" customHeight="1" x14ac:dyDescent="0.3">
      <c r="A5" s="48"/>
      <c r="B5" s="48"/>
      <c r="C5" s="48"/>
      <c r="D5" s="48"/>
      <c r="E5" s="48"/>
      <c r="F5" s="48"/>
      <c r="G5" s="48"/>
      <c r="H5" s="48"/>
      <c r="I5" s="48"/>
      <c r="J5" s="48"/>
      <c r="K5" s="48"/>
      <c r="L5" s="48"/>
      <c r="M5" s="48"/>
      <c r="N5" s="4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row>
    <row r="6" spans="1:107" ht="18.75" customHeight="1" x14ac:dyDescent="0.3">
      <c r="A6" s="77" t="s">
        <v>0</v>
      </c>
      <c r="B6" s="78" t="s">
        <v>54</v>
      </c>
      <c r="C6" s="78" t="s">
        <v>56</v>
      </c>
      <c r="D6" s="78" t="s">
        <v>59</v>
      </c>
      <c r="E6" s="78" t="s">
        <v>60</v>
      </c>
      <c r="F6" s="78" t="s">
        <v>61</v>
      </c>
      <c r="G6" s="78" t="s">
        <v>62</v>
      </c>
      <c r="H6" s="78" t="s">
        <v>63</v>
      </c>
      <c r="I6" s="78" t="s">
        <v>68</v>
      </c>
      <c r="J6" s="78" t="s">
        <v>69</v>
      </c>
      <c r="K6" s="78" t="s">
        <v>70</v>
      </c>
      <c r="L6" s="78" t="s">
        <v>89</v>
      </c>
      <c r="M6" s="78" t="s">
        <v>93</v>
      </c>
      <c r="N6" s="78" t="s">
        <v>94</v>
      </c>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row>
    <row r="7" spans="1:107" s="19" customFormat="1" ht="15.6" x14ac:dyDescent="0.3">
      <c r="A7" s="47"/>
      <c r="B7" s="46"/>
      <c r="C7" s="46"/>
      <c r="D7" s="46"/>
      <c r="E7" s="46"/>
      <c r="F7" s="46"/>
      <c r="G7" s="46"/>
      <c r="H7" s="46"/>
      <c r="I7" s="46"/>
      <c r="J7" s="46"/>
      <c r="K7" s="46"/>
      <c r="L7" s="46"/>
      <c r="M7" s="46"/>
      <c r="N7" s="46"/>
      <c r="O7"/>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row>
    <row r="8" spans="1:107" x14ac:dyDescent="0.3">
      <c r="A8" s="141" t="s">
        <v>136</v>
      </c>
      <c r="B8" s="94">
        <f t="shared" ref="B8:B53" si="0">SUM(C8:N8)</f>
        <v>3946284.2312942995</v>
      </c>
      <c r="C8" s="135">
        <v>329617.97747519996</v>
      </c>
      <c r="D8" s="135">
        <v>193126.97142119997</v>
      </c>
      <c r="E8" s="135">
        <v>342578.68624920002</v>
      </c>
      <c r="F8" s="135">
        <v>879617.7777665999</v>
      </c>
      <c r="G8" s="135">
        <v>257859.6775133</v>
      </c>
      <c r="H8" s="135">
        <v>224754.03046999997</v>
      </c>
      <c r="I8" s="135">
        <v>350876.00683000009</v>
      </c>
      <c r="J8" s="135">
        <v>233255.46479000003</v>
      </c>
      <c r="K8" s="135">
        <v>369369.30132999993</v>
      </c>
      <c r="L8" s="135">
        <v>260614.03892000002</v>
      </c>
      <c r="M8" s="135">
        <v>236713.3113099999</v>
      </c>
      <c r="N8" s="135">
        <v>267900.98721880006</v>
      </c>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row>
    <row r="9" spans="1:107" ht="16.5" customHeight="1" outlineLevel="1" x14ac:dyDescent="0.3">
      <c r="A9" s="127" t="s">
        <v>28</v>
      </c>
      <c r="B9" s="138">
        <f t="shared" si="0"/>
        <v>2410700.5081240004</v>
      </c>
      <c r="C9" s="128">
        <v>307518.64517999999</v>
      </c>
      <c r="D9" s="128">
        <v>164762.29752400002</v>
      </c>
      <c r="E9" s="128">
        <v>169754.64943000002</v>
      </c>
      <c r="F9" s="128">
        <v>184518.05094000002</v>
      </c>
      <c r="G9" s="128">
        <v>204193.77738000001</v>
      </c>
      <c r="H9" s="128">
        <v>196288.41352</v>
      </c>
      <c r="I9" s="128">
        <v>184570.55354000002</v>
      </c>
      <c r="J9" s="128">
        <v>193689.81448000003</v>
      </c>
      <c r="K9" s="128">
        <v>195815.73585</v>
      </c>
      <c r="L9" s="128">
        <v>202946.07822000002</v>
      </c>
      <c r="M9" s="128">
        <v>200397.15684249997</v>
      </c>
      <c r="N9" s="128">
        <v>206245.33521750002</v>
      </c>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row>
    <row r="10" spans="1:107" ht="16.5" customHeight="1" outlineLevel="1" x14ac:dyDescent="0.3">
      <c r="A10" s="127" t="s">
        <v>27</v>
      </c>
      <c r="B10" s="138">
        <f t="shared" si="0"/>
        <v>79142.867759999994</v>
      </c>
      <c r="C10" s="128">
        <v>8355.513649999999</v>
      </c>
      <c r="D10" s="128">
        <v>6726.2544500000013</v>
      </c>
      <c r="E10" s="128">
        <v>5447.0080400000006</v>
      </c>
      <c r="F10" s="128">
        <v>5130.7662600000003</v>
      </c>
      <c r="G10" s="128">
        <v>11573.690629999999</v>
      </c>
      <c r="H10" s="128">
        <v>3282.2265000000002</v>
      </c>
      <c r="I10" s="128">
        <v>4056.7635500000001</v>
      </c>
      <c r="J10" s="128">
        <v>5584.4589599999999</v>
      </c>
      <c r="K10" s="128">
        <v>7538.8913999999995</v>
      </c>
      <c r="L10" s="128">
        <v>4810.4128899999996</v>
      </c>
      <c r="M10" s="128">
        <v>7666.5146500000001</v>
      </c>
      <c r="N10" s="128">
        <v>8970.3667800000003</v>
      </c>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row>
    <row r="11" spans="1:107" ht="16.5" customHeight="1" outlineLevel="1" x14ac:dyDescent="0.3">
      <c r="A11" s="127" t="s">
        <v>32</v>
      </c>
      <c r="B11" s="138">
        <f t="shared" si="0"/>
        <v>335212.70206789998</v>
      </c>
      <c r="C11" s="128">
        <v>4437.7018351999996</v>
      </c>
      <c r="D11" s="128">
        <v>3839.5097599999999</v>
      </c>
      <c r="E11" s="128">
        <v>3256.692</v>
      </c>
      <c r="F11" s="128">
        <v>2180.9904366000001</v>
      </c>
      <c r="G11" s="128">
        <v>2829.0498672999997</v>
      </c>
      <c r="H11" s="128">
        <v>2266.79565</v>
      </c>
      <c r="I11" s="128">
        <v>131177.16581000001</v>
      </c>
      <c r="J11" s="128">
        <v>15157.545040000001</v>
      </c>
      <c r="K11" s="128">
        <v>140124.41230999999</v>
      </c>
      <c r="L11" s="128">
        <v>15699.822839999999</v>
      </c>
      <c r="M11" s="128">
        <v>7681.4259275000013</v>
      </c>
      <c r="N11" s="128">
        <v>6561.5905912999997</v>
      </c>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row>
    <row r="12" spans="1:107" ht="16.5" customHeight="1" outlineLevel="1" x14ac:dyDescent="0.3">
      <c r="A12" s="129" t="s">
        <v>125</v>
      </c>
      <c r="B12" s="138">
        <f t="shared" si="0"/>
        <v>1121228.1533424</v>
      </c>
      <c r="C12" s="128">
        <v>9306.1168100000014</v>
      </c>
      <c r="D12" s="128">
        <v>17798.909687199957</v>
      </c>
      <c r="E12" s="128">
        <v>164120.33677920001</v>
      </c>
      <c r="F12" s="128">
        <v>687787.97012999991</v>
      </c>
      <c r="G12" s="128">
        <v>39263.159636000004</v>
      </c>
      <c r="H12" s="128">
        <v>22916.594800000003</v>
      </c>
      <c r="I12" s="128">
        <v>31071.523930000003</v>
      </c>
      <c r="J12" s="128">
        <v>18823.64631</v>
      </c>
      <c r="K12" s="128">
        <v>25890.261769999997</v>
      </c>
      <c r="L12" s="128">
        <v>37157.724969999974</v>
      </c>
      <c r="M12" s="128">
        <v>20968.213889999923</v>
      </c>
      <c r="N12" s="128">
        <v>46123.694630000064</v>
      </c>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row>
    <row r="13" spans="1:107" ht="16.5" customHeight="1" outlineLevel="2" x14ac:dyDescent="0.3">
      <c r="A13" s="130" t="s">
        <v>31</v>
      </c>
      <c r="B13" s="138">
        <f t="shared" si="0"/>
        <v>163720.24614999999</v>
      </c>
      <c r="C13" s="128">
        <v>2165.1048000000001</v>
      </c>
      <c r="D13" s="128">
        <v>4280.6928300000009</v>
      </c>
      <c r="E13" s="128">
        <v>105629.85159000001</v>
      </c>
      <c r="F13" s="128">
        <v>12507.755190000002</v>
      </c>
      <c r="G13" s="128">
        <v>6256.5806799999991</v>
      </c>
      <c r="H13" s="128">
        <v>5405.5838800000001</v>
      </c>
      <c r="I13" s="128">
        <v>4379.1528200000002</v>
      </c>
      <c r="J13" s="128">
        <v>4250.5841500000006</v>
      </c>
      <c r="K13" s="128">
        <v>3798.4950600000002</v>
      </c>
      <c r="L13" s="128">
        <v>4784.1111300000011</v>
      </c>
      <c r="M13" s="128">
        <v>5067.4347400000015</v>
      </c>
      <c r="N13" s="128">
        <v>5194.8992799999996</v>
      </c>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107" ht="16.5" customHeight="1" outlineLevel="2" x14ac:dyDescent="0.3">
      <c r="A14" s="130" t="s">
        <v>30</v>
      </c>
      <c r="B14" s="138">
        <f t="shared" si="0"/>
        <v>942978.07209239993</v>
      </c>
      <c r="C14" s="128">
        <v>6224.4222900000013</v>
      </c>
      <c r="D14" s="128">
        <v>12763.363787199956</v>
      </c>
      <c r="E14" s="128">
        <v>57698.30618919999</v>
      </c>
      <c r="F14" s="128">
        <v>674192.11207999988</v>
      </c>
      <c r="G14" s="128">
        <v>32395.458536000002</v>
      </c>
      <c r="H14" s="128">
        <v>16546.691999999999</v>
      </c>
      <c r="I14" s="128">
        <v>25911.516790000005</v>
      </c>
      <c r="J14" s="128">
        <v>13703.04261</v>
      </c>
      <c r="K14" s="128">
        <v>18384.780919999997</v>
      </c>
      <c r="L14" s="128">
        <v>31799.280479999979</v>
      </c>
      <c r="M14" s="128">
        <v>14037.565389999923</v>
      </c>
      <c r="N14" s="128">
        <v>39321.531020000068</v>
      </c>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107" ht="16.5" customHeight="1" outlineLevel="2" x14ac:dyDescent="0.3">
      <c r="A15" s="130" t="s">
        <v>29</v>
      </c>
      <c r="B15" s="138">
        <f t="shared" si="0"/>
        <v>14529.835100000002</v>
      </c>
      <c r="C15" s="128">
        <v>916.58971999999994</v>
      </c>
      <c r="D15" s="128">
        <v>754.85307000000012</v>
      </c>
      <c r="E15" s="128">
        <v>792.17899999999997</v>
      </c>
      <c r="F15" s="128">
        <v>1088.1028600000002</v>
      </c>
      <c r="G15" s="128">
        <v>611.12042000000008</v>
      </c>
      <c r="H15" s="128">
        <v>964.31892000000005</v>
      </c>
      <c r="I15" s="128">
        <v>780.85432000000003</v>
      </c>
      <c r="J15" s="128">
        <v>870.01955000000009</v>
      </c>
      <c r="K15" s="128">
        <v>3706.9857900000002</v>
      </c>
      <c r="L15" s="128">
        <v>574.33335999999997</v>
      </c>
      <c r="M15" s="128">
        <v>1863.2137600000001</v>
      </c>
      <c r="N15" s="128">
        <v>1607.26433</v>
      </c>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107" s="43" customFormat="1" ht="16.5" customHeight="1" x14ac:dyDescent="0.3">
      <c r="A16" s="133" t="s">
        <v>1</v>
      </c>
      <c r="B16" s="138">
        <f t="shared" si="0"/>
        <v>5704146.7569403145</v>
      </c>
      <c r="C16" s="136">
        <v>597345.91260150005</v>
      </c>
      <c r="D16" s="136">
        <v>422453.29253879999</v>
      </c>
      <c r="E16" s="136">
        <v>448595.33153089997</v>
      </c>
      <c r="F16" s="136">
        <v>433985.25794340012</v>
      </c>
      <c r="G16" s="136">
        <v>433256.41283000004</v>
      </c>
      <c r="H16" s="136">
        <v>478053.04392000003</v>
      </c>
      <c r="I16" s="136">
        <v>432584.89350999997</v>
      </c>
      <c r="J16" s="136">
        <v>483992.73005999997</v>
      </c>
      <c r="K16" s="136">
        <v>463379.24845000001</v>
      </c>
      <c r="L16" s="136">
        <v>501519.29946571426</v>
      </c>
      <c r="M16" s="136">
        <v>488272.88258000009</v>
      </c>
      <c r="N16" s="136">
        <v>520708.45151000004</v>
      </c>
      <c r="O16"/>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1:59" ht="16.5" customHeight="1" outlineLevel="1" x14ac:dyDescent="0.3">
      <c r="A17" s="129" t="s">
        <v>66</v>
      </c>
      <c r="B17" s="138">
        <f t="shared" si="0"/>
        <v>4374850.2723446004</v>
      </c>
      <c r="C17" s="128">
        <v>486503.64150150004</v>
      </c>
      <c r="D17" s="128">
        <v>325238.3025388</v>
      </c>
      <c r="E17" s="128">
        <v>348432.74923089996</v>
      </c>
      <c r="F17" s="128">
        <v>337344.17424340011</v>
      </c>
      <c r="G17" s="128">
        <v>331123.67733000003</v>
      </c>
      <c r="H17" s="128">
        <v>373066.46142000001</v>
      </c>
      <c r="I17" s="128">
        <v>327460.44036999997</v>
      </c>
      <c r="J17" s="128">
        <v>359615.32408999995</v>
      </c>
      <c r="K17" s="128">
        <v>352952.39183000004</v>
      </c>
      <c r="L17" s="128">
        <v>368236.80067999999</v>
      </c>
      <c r="M17" s="128">
        <v>362669.65318000008</v>
      </c>
      <c r="N17" s="128">
        <v>402206.65593000007</v>
      </c>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row>
    <row r="18" spans="1:59" ht="16.5" customHeight="1" outlineLevel="1" x14ac:dyDescent="0.3">
      <c r="A18" s="129" t="s">
        <v>64</v>
      </c>
      <c r="B18" s="138">
        <f t="shared" si="0"/>
        <v>1329296.4845957144</v>
      </c>
      <c r="C18" s="128">
        <v>110842.2711</v>
      </c>
      <c r="D18" s="128">
        <v>97214.99</v>
      </c>
      <c r="E18" s="128">
        <v>100162.58229999999</v>
      </c>
      <c r="F18" s="128">
        <v>96641.083700000003</v>
      </c>
      <c r="G18" s="128">
        <v>102132.7355</v>
      </c>
      <c r="H18" s="128">
        <v>104986.5825</v>
      </c>
      <c r="I18" s="128">
        <v>105124.45314</v>
      </c>
      <c r="J18" s="128">
        <v>124377.40596999999</v>
      </c>
      <c r="K18" s="128">
        <v>110426.85661999999</v>
      </c>
      <c r="L18" s="128">
        <v>133282.4987857143</v>
      </c>
      <c r="M18" s="128">
        <v>125603.22939999998</v>
      </c>
      <c r="N18" s="128">
        <v>118501.79558000001</v>
      </c>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row>
    <row r="19" spans="1:59" s="43" customFormat="1" ht="16.5" customHeight="1" x14ac:dyDescent="0.3">
      <c r="A19" s="133" t="s">
        <v>2</v>
      </c>
      <c r="B19" s="138">
        <f t="shared" si="0"/>
        <v>798329.675212375</v>
      </c>
      <c r="C19" s="136">
        <v>83645.505799999999</v>
      </c>
      <c r="D19" s="136">
        <v>52282.14632</v>
      </c>
      <c r="E19" s="136">
        <v>49251.528780000008</v>
      </c>
      <c r="F19" s="136">
        <v>60318.89248000001</v>
      </c>
      <c r="G19" s="136">
        <v>56578.706919999997</v>
      </c>
      <c r="H19" s="136">
        <v>59809.219809999995</v>
      </c>
      <c r="I19" s="136">
        <v>77113.597889978017</v>
      </c>
      <c r="J19" s="136">
        <v>66871.86838</v>
      </c>
      <c r="K19" s="136">
        <v>67755.179530000009</v>
      </c>
      <c r="L19" s="136">
        <v>85479.687959999996</v>
      </c>
      <c r="M19" s="136">
        <v>73485.748290000018</v>
      </c>
      <c r="N19" s="136">
        <v>65737.593052397046</v>
      </c>
      <c r="O19"/>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row>
    <row r="20" spans="1:59" ht="16.5" customHeight="1" outlineLevel="1" x14ac:dyDescent="0.3">
      <c r="A20" s="137" t="s">
        <v>67</v>
      </c>
      <c r="B20" s="138">
        <f t="shared" si="0"/>
        <v>674264.89092999999</v>
      </c>
      <c r="C20" s="128">
        <v>70276.881120000005</v>
      </c>
      <c r="D20" s="128">
        <v>41689.864420000005</v>
      </c>
      <c r="E20" s="128">
        <v>42208.003220000006</v>
      </c>
      <c r="F20" s="128">
        <v>46515.951390000009</v>
      </c>
      <c r="G20" s="128">
        <v>48070.686789999992</v>
      </c>
      <c r="H20" s="128">
        <v>56585.450419999994</v>
      </c>
      <c r="I20" s="128">
        <v>62097.74957</v>
      </c>
      <c r="J20" s="128">
        <v>57516.87917</v>
      </c>
      <c r="K20" s="128">
        <v>62806.137710000003</v>
      </c>
      <c r="L20" s="128">
        <v>60702.285219999998</v>
      </c>
      <c r="M20" s="128">
        <v>63748.584880000009</v>
      </c>
      <c r="N20" s="128">
        <v>62046.417019999993</v>
      </c>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row>
    <row r="21" spans="1:59" ht="16.5" customHeight="1" outlineLevel="2" x14ac:dyDescent="0.3">
      <c r="A21" s="131" t="s">
        <v>5</v>
      </c>
      <c r="B21" s="138">
        <f t="shared" si="0"/>
        <v>0</v>
      </c>
      <c r="C21" s="128">
        <v>0</v>
      </c>
      <c r="D21" s="128">
        <v>0</v>
      </c>
      <c r="E21" s="128">
        <v>0</v>
      </c>
      <c r="F21" s="128">
        <v>0</v>
      </c>
      <c r="G21" s="128">
        <v>0</v>
      </c>
      <c r="H21" s="128">
        <v>0</v>
      </c>
      <c r="I21" s="128">
        <v>0</v>
      </c>
      <c r="J21" s="128">
        <v>0</v>
      </c>
      <c r="K21" s="128">
        <v>0</v>
      </c>
      <c r="L21" s="128">
        <v>0</v>
      </c>
      <c r="M21" s="128">
        <v>0</v>
      </c>
      <c r="N21" s="128">
        <v>0</v>
      </c>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row>
    <row r="22" spans="1:59" s="4" customFormat="1" ht="16.5" customHeight="1" outlineLevel="2" x14ac:dyDescent="0.3">
      <c r="A22" s="131" t="s">
        <v>6</v>
      </c>
      <c r="B22" s="138">
        <f t="shared" si="0"/>
        <v>34934.309229999999</v>
      </c>
      <c r="C22" s="128">
        <v>5903.90643</v>
      </c>
      <c r="D22" s="128">
        <v>1587.2838200000001</v>
      </c>
      <c r="E22" s="128">
        <v>3417.91977</v>
      </c>
      <c r="F22" s="128">
        <v>2429.9114900000004</v>
      </c>
      <c r="G22" s="128">
        <v>2129.6026000000002</v>
      </c>
      <c r="H22" s="128">
        <v>3215.7641800000001</v>
      </c>
      <c r="I22" s="128">
        <v>2592.6070300000001</v>
      </c>
      <c r="J22" s="128">
        <v>2148.3752799999997</v>
      </c>
      <c r="K22" s="128">
        <v>2287.1419000000001</v>
      </c>
      <c r="L22" s="128">
        <v>2399.0808999999999</v>
      </c>
      <c r="M22" s="128">
        <v>4000.26125</v>
      </c>
      <c r="N22" s="128">
        <v>2822.4545800000001</v>
      </c>
      <c r="O22"/>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row>
    <row r="23" spans="1:59" s="4" customFormat="1" ht="16.5" customHeight="1" outlineLevel="2" x14ac:dyDescent="0.3">
      <c r="A23" s="131" t="s">
        <v>11</v>
      </c>
      <c r="B23" s="138">
        <f t="shared" si="0"/>
        <v>147.40517999999997</v>
      </c>
      <c r="C23" s="128">
        <v>43.029450000000004</v>
      </c>
      <c r="D23" s="128">
        <v>10.605870000000001</v>
      </c>
      <c r="E23" s="128">
        <v>14.96157</v>
      </c>
      <c r="F23" s="128">
        <v>9.1884300000000003</v>
      </c>
      <c r="G23" s="128">
        <v>7.1624999999999996</v>
      </c>
      <c r="H23" s="128">
        <v>10.52064</v>
      </c>
      <c r="I23" s="128">
        <v>6.2042099999999998</v>
      </c>
      <c r="J23" s="128">
        <v>16.450680000000002</v>
      </c>
      <c r="K23" s="128">
        <v>10.63458</v>
      </c>
      <c r="L23" s="128">
        <v>6.6</v>
      </c>
      <c r="M23" s="128">
        <v>7.3259999999999996</v>
      </c>
      <c r="N23" s="128">
        <v>4.7212500000000004</v>
      </c>
      <c r="O23"/>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row>
    <row r="24" spans="1:59" s="4" customFormat="1" ht="16.5" customHeight="1" outlineLevel="2" x14ac:dyDescent="0.3">
      <c r="A24" s="131" t="s">
        <v>10</v>
      </c>
      <c r="B24" s="138">
        <f t="shared" si="0"/>
        <v>117.87609999999999</v>
      </c>
      <c r="C24" s="128">
        <v>0.38103000000000004</v>
      </c>
      <c r="D24" s="128">
        <v>19.57047</v>
      </c>
      <c r="E24" s="128">
        <v>59.671929999999996</v>
      </c>
      <c r="F24" s="128">
        <v>0</v>
      </c>
      <c r="G24" s="128">
        <v>23.272110000000001</v>
      </c>
      <c r="H24" s="128">
        <v>0.38103000000000004</v>
      </c>
      <c r="I24" s="128">
        <v>0</v>
      </c>
      <c r="J24" s="128">
        <v>0</v>
      </c>
      <c r="K24" s="128">
        <v>0</v>
      </c>
      <c r="L24" s="128">
        <v>0</v>
      </c>
      <c r="M24" s="128">
        <v>0</v>
      </c>
      <c r="N24" s="128">
        <v>14.599530000000001</v>
      </c>
      <c r="O24"/>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row>
    <row r="25" spans="1:59" s="4" customFormat="1" ht="16.5" customHeight="1" outlineLevel="2" x14ac:dyDescent="0.3">
      <c r="A25" s="131" t="s">
        <v>20</v>
      </c>
      <c r="B25" s="138">
        <f t="shared" si="0"/>
        <v>1617.6466800000001</v>
      </c>
      <c r="C25" s="128">
        <v>0</v>
      </c>
      <c r="D25" s="128">
        <v>0</v>
      </c>
      <c r="E25" s="128">
        <v>0</v>
      </c>
      <c r="F25" s="128">
        <v>0</v>
      </c>
      <c r="G25" s="128">
        <v>0</v>
      </c>
      <c r="H25" s="128">
        <v>175.0761</v>
      </c>
      <c r="I25" s="128">
        <v>171.1037</v>
      </c>
      <c r="J25" s="128">
        <v>169.99307000000002</v>
      </c>
      <c r="K25" s="128">
        <v>238.52752000000001</v>
      </c>
      <c r="L25" s="128">
        <v>275.86752000000001</v>
      </c>
      <c r="M25" s="128">
        <v>332.49430999999998</v>
      </c>
      <c r="N25" s="128">
        <v>254.58445999999998</v>
      </c>
      <c r="O25"/>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row>
    <row r="26" spans="1:59" s="4" customFormat="1" ht="16.5" customHeight="1" outlineLevel="2" x14ac:dyDescent="0.3">
      <c r="A26" s="131" t="s">
        <v>4</v>
      </c>
      <c r="B26" s="138">
        <f t="shared" si="0"/>
        <v>108644.09633999999</v>
      </c>
      <c r="C26" s="128">
        <v>5887.2990799999998</v>
      </c>
      <c r="D26" s="128">
        <v>5359.3125</v>
      </c>
      <c r="E26" s="128">
        <v>5027.66741</v>
      </c>
      <c r="F26" s="128">
        <v>5074.8813300000002</v>
      </c>
      <c r="G26" s="128">
        <v>4689.4744799999999</v>
      </c>
      <c r="H26" s="128">
        <v>14707.472229999999</v>
      </c>
      <c r="I26" s="128">
        <v>12858.32187</v>
      </c>
      <c r="J26" s="128">
        <v>10795.89978</v>
      </c>
      <c r="K26" s="128">
        <v>12396.155339999999</v>
      </c>
      <c r="L26" s="128">
        <v>11374.86355</v>
      </c>
      <c r="M26" s="128">
        <v>10441.325640000001</v>
      </c>
      <c r="N26" s="128">
        <v>10031.423129999999</v>
      </c>
      <c r="O26"/>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row>
    <row r="27" spans="1:59" s="4" customFormat="1" ht="16.5" customHeight="1" outlineLevel="2" x14ac:dyDescent="0.3">
      <c r="A27" s="131" t="s">
        <v>21</v>
      </c>
      <c r="B27" s="138">
        <f t="shared" si="0"/>
        <v>7506.9642299999996</v>
      </c>
      <c r="C27" s="128">
        <v>0</v>
      </c>
      <c r="D27" s="128">
        <v>0</v>
      </c>
      <c r="E27" s="128">
        <v>0</v>
      </c>
      <c r="F27" s="128">
        <v>0</v>
      </c>
      <c r="G27" s="128">
        <v>0</v>
      </c>
      <c r="H27" s="128">
        <v>641.44948999999997</v>
      </c>
      <c r="I27" s="128">
        <v>726.45995999999991</v>
      </c>
      <c r="J27" s="128">
        <v>1359.1567500000001</v>
      </c>
      <c r="K27" s="128">
        <v>1423.17932</v>
      </c>
      <c r="L27" s="128">
        <v>1393.6410600000002</v>
      </c>
      <c r="M27" s="128">
        <v>1016.87898</v>
      </c>
      <c r="N27" s="128">
        <v>946.19866999999999</v>
      </c>
      <c r="O27"/>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row>
    <row r="28" spans="1:59" s="4" customFormat="1" ht="16.5" customHeight="1" outlineLevel="2" x14ac:dyDescent="0.3">
      <c r="A28" s="131" t="s">
        <v>7</v>
      </c>
      <c r="B28" s="138">
        <f t="shared" si="0"/>
        <v>194357.13126999998</v>
      </c>
      <c r="C28" s="128">
        <v>17620.25202</v>
      </c>
      <c r="D28" s="128">
        <v>12410.0509</v>
      </c>
      <c r="E28" s="128">
        <v>11778.13487</v>
      </c>
      <c r="F28" s="128">
        <v>12862.707480000001</v>
      </c>
      <c r="G28" s="128">
        <v>9950.4063800000004</v>
      </c>
      <c r="H28" s="128">
        <v>18921.458760000001</v>
      </c>
      <c r="I28" s="128">
        <v>18615.990879999998</v>
      </c>
      <c r="J28" s="128">
        <v>17828.453670000003</v>
      </c>
      <c r="K28" s="128">
        <v>19407.934079999999</v>
      </c>
      <c r="L28" s="128">
        <v>18212.00921</v>
      </c>
      <c r="M28" s="128">
        <v>18311.388320000002</v>
      </c>
      <c r="N28" s="128">
        <v>18438.344699999998</v>
      </c>
      <c r="O28"/>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row>
    <row r="29" spans="1:59" s="4" customFormat="1" ht="16.5" customHeight="1" outlineLevel="2" x14ac:dyDescent="0.3">
      <c r="A29" s="131" t="s">
        <v>3</v>
      </c>
      <c r="B29" s="138">
        <f t="shared" si="0"/>
        <v>158369.89171</v>
      </c>
      <c r="C29" s="128">
        <v>24140.492000000002</v>
      </c>
      <c r="D29" s="128">
        <v>11014.635440000002</v>
      </c>
      <c r="E29" s="128">
        <v>11635.450600000002</v>
      </c>
      <c r="F29" s="128">
        <v>14909.726720000001</v>
      </c>
      <c r="G29" s="128">
        <v>20267.058199999999</v>
      </c>
      <c r="H29" s="128">
        <v>7548.7839999999997</v>
      </c>
      <c r="I29" s="128">
        <v>12264.464</v>
      </c>
      <c r="J29" s="128">
        <v>11474.672</v>
      </c>
      <c r="K29" s="128">
        <v>10747.2</v>
      </c>
      <c r="L29" s="128">
        <v>10608</v>
      </c>
      <c r="M29" s="128">
        <v>12304.000749999999</v>
      </c>
      <c r="N29" s="128">
        <v>11455.407999999999</v>
      </c>
      <c r="O2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row>
    <row r="30" spans="1:59" s="4" customFormat="1" ht="16.5" customHeight="1" outlineLevel="2" x14ac:dyDescent="0.3">
      <c r="A30" s="131" t="s">
        <v>18</v>
      </c>
      <c r="B30" s="138">
        <f t="shared" si="0"/>
        <v>13982.424059999999</v>
      </c>
      <c r="C30" s="128">
        <v>710.74430000000007</v>
      </c>
      <c r="D30" s="128">
        <v>528.92045999999993</v>
      </c>
      <c r="E30" s="128">
        <v>815.11167</v>
      </c>
      <c r="F30" s="128">
        <v>700.92102999999997</v>
      </c>
      <c r="G30" s="128">
        <v>886.4928000000001</v>
      </c>
      <c r="H30" s="128">
        <v>1375.7251200000001</v>
      </c>
      <c r="I30" s="128">
        <v>1046.5061600000001</v>
      </c>
      <c r="J30" s="128">
        <v>1118.3656699999999</v>
      </c>
      <c r="K30" s="128">
        <v>1298.3009199999999</v>
      </c>
      <c r="L30" s="128">
        <v>1513.86313</v>
      </c>
      <c r="M30" s="128">
        <v>1879.5803700000001</v>
      </c>
      <c r="N30" s="128">
        <v>2107.8924300000003</v>
      </c>
      <c r="O30"/>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row>
    <row r="31" spans="1:59" s="4" customFormat="1" ht="16.5" customHeight="1" outlineLevel="2" x14ac:dyDescent="0.3">
      <c r="A31" s="131" t="s">
        <v>12</v>
      </c>
      <c r="B31" s="138">
        <f t="shared" si="0"/>
        <v>1395.1454500000002</v>
      </c>
      <c r="C31" s="128">
        <v>258.77170000000001</v>
      </c>
      <c r="D31" s="128">
        <v>96.605260000000001</v>
      </c>
      <c r="E31" s="128">
        <v>87.592199999999991</v>
      </c>
      <c r="F31" s="128">
        <v>82.254530000000003</v>
      </c>
      <c r="G31" s="128">
        <v>159.60381000000001</v>
      </c>
      <c r="H31" s="128">
        <v>130.67580999999998</v>
      </c>
      <c r="I31" s="128">
        <v>92.526520000000005</v>
      </c>
      <c r="J31" s="128">
        <v>130.94529</v>
      </c>
      <c r="K31" s="128">
        <v>97.182450000000003</v>
      </c>
      <c r="L31" s="128">
        <v>97.511400000000009</v>
      </c>
      <c r="M31" s="128">
        <v>95.605180000000004</v>
      </c>
      <c r="N31" s="128">
        <v>65.871300000000005</v>
      </c>
      <c r="O31"/>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row>
    <row r="32" spans="1:59" s="4" customFormat="1" ht="16.5" customHeight="1" outlineLevel="2" x14ac:dyDescent="0.3">
      <c r="A32" s="132" t="s">
        <v>15</v>
      </c>
      <c r="B32" s="138">
        <f t="shared" si="0"/>
        <v>0.37154999999999999</v>
      </c>
      <c r="C32" s="128">
        <v>0</v>
      </c>
      <c r="D32" s="128">
        <v>0</v>
      </c>
      <c r="E32" s="128">
        <v>0</v>
      </c>
      <c r="F32" s="128">
        <v>0</v>
      </c>
      <c r="G32" s="128">
        <v>0</v>
      </c>
      <c r="H32" s="128">
        <v>0.20258999999999999</v>
      </c>
      <c r="I32" s="128">
        <v>0</v>
      </c>
      <c r="J32" s="128">
        <v>0</v>
      </c>
      <c r="K32" s="128">
        <v>0.16896</v>
      </c>
      <c r="L32" s="128">
        <v>0</v>
      </c>
      <c r="M32" s="128">
        <v>0</v>
      </c>
      <c r="N32" s="128">
        <v>0</v>
      </c>
      <c r="O32"/>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row>
    <row r="33" spans="1:105" s="4" customFormat="1" ht="16.5" customHeight="1" outlineLevel="2" x14ac:dyDescent="0.3">
      <c r="A33" s="132" t="s">
        <v>13</v>
      </c>
      <c r="B33" s="138">
        <f t="shared" si="0"/>
        <v>23188.562149999998</v>
      </c>
      <c r="C33" s="128">
        <v>2423.0971400000003</v>
      </c>
      <c r="D33" s="128">
        <v>1500.0303000000001</v>
      </c>
      <c r="E33" s="128">
        <v>1638.11896</v>
      </c>
      <c r="F33" s="128">
        <v>1788.5530800000001</v>
      </c>
      <c r="G33" s="128">
        <v>1731.0273200000001</v>
      </c>
      <c r="H33" s="128">
        <v>1761.6994399999999</v>
      </c>
      <c r="I33" s="128">
        <v>2035.66454</v>
      </c>
      <c r="J33" s="128">
        <v>1732.0418599999998</v>
      </c>
      <c r="K33" s="128">
        <v>2208.24955</v>
      </c>
      <c r="L33" s="128">
        <v>2141.0808700000002</v>
      </c>
      <c r="M33" s="128">
        <v>2062.1269199999997</v>
      </c>
      <c r="N33" s="128">
        <v>2166.8721700000001</v>
      </c>
      <c r="O33"/>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row>
    <row r="34" spans="1:105" s="4" customFormat="1" ht="16.5" customHeight="1" outlineLevel="2" x14ac:dyDescent="0.3">
      <c r="A34" s="132" t="s">
        <v>14</v>
      </c>
      <c r="B34" s="138">
        <f t="shared" si="0"/>
        <v>0</v>
      </c>
      <c r="C34" s="128">
        <v>0</v>
      </c>
      <c r="D34" s="128">
        <v>0</v>
      </c>
      <c r="E34" s="128">
        <v>0</v>
      </c>
      <c r="F34" s="128">
        <v>0</v>
      </c>
      <c r="G34" s="128">
        <v>0</v>
      </c>
      <c r="H34" s="128">
        <v>0</v>
      </c>
      <c r="I34" s="128">
        <v>0</v>
      </c>
      <c r="J34" s="128">
        <v>0</v>
      </c>
      <c r="K34" s="128">
        <v>0</v>
      </c>
      <c r="L34" s="128">
        <v>0</v>
      </c>
      <c r="M34" s="128">
        <v>0</v>
      </c>
      <c r="N34" s="128">
        <v>0</v>
      </c>
      <c r="O34"/>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row>
    <row r="35" spans="1:105" s="4" customFormat="1" ht="16.5" customHeight="1" outlineLevel="2" x14ac:dyDescent="0.3">
      <c r="A35" s="132" t="s">
        <v>17</v>
      </c>
      <c r="B35" s="138">
        <f t="shared" si="0"/>
        <v>55935.562079999989</v>
      </c>
      <c r="C35" s="128">
        <v>5351.5435600000001</v>
      </c>
      <c r="D35" s="128">
        <v>4176.4960300000002</v>
      </c>
      <c r="E35" s="128">
        <v>4770.7888200000007</v>
      </c>
      <c r="F35" s="128">
        <v>4930.1010800000004</v>
      </c>
      <c r="G35" s="128">
        <v>4617.5410999999995</v>
      </c>
      <c r="H35" s="128">
        <v>4625.4704900000006</v>
      </c>
      <c r="I35" s="128">
        <v>4644.0222300000005</v>
      </c>
      <c r="J35" s="128">
        <v>3984.28051</v>
      </c>
      <c r="K35" s="128">
        <v>4823.2590399999999</v>
      </c>
      <c r="L35" s="128">
        <v>4606.2272499999999</v>
      </c>
      <c r="M35" s="128">
        <v>4628.0167099999999</v>
      </c>
      <c r="N35" s="128">
        <v>4777.8152599999994</v>
      </c>
      <c r="O35"/>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105" s="4" customFormat="1" ht="16.5" customHeight="1" outlineLevel="2" x14ac:dyDescent="0.3">
      <c r="A36" s="132" t="s">
        <v>9</v>
      </c>
      <c r="B36" s="138">
        <f t="shared" si="0"/>
        <v>150.30305999999999</v>
      </c>
      <c r="C36" s="128">
        <v>7.776000000000001E-2</v>
      </c>
      <c r="D36" s="128">
        <v>0</v>
      </c>
      <c r="E36" s="128">
        <v>0</v>
      </c>
      <c r="F36" s="128">
        <v>150.22529999999998</v>
      </c>
      <c r="G36" s="128">
        <v>0</v>
      </c>
      <c r="H36" s="128">
        <v>0</v>
      </c>
      <c r="I36" s="128">
        <v>0</v>
      </c>
      <c r="J36" s="128">
        <v>0</v>
      </c>
      <c r="K36" s="128">
        <v>0</v>
      </c>
      <c r="L36" s="128">
        <v>0</v>
      </c>
      <c r="M36" s="128">
        <v>0</v>
      </c>
      <c r="N36" s="128">
        <v>0</v>
      </c>
      <c r="O36"/>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row>
    <row r="37" spans="1:105" s="4" customFormat="1" ht="16.5" customHeight="1" outlineLevel="2" x14ac:dyDescent="0.3">
      <c r="A37" s="132" t="s">
        <v>19</v>
      </c>
      <c r="B37" s="138">
        <f t="shared" si="0"/>
        <v>23595.736270000001</v>
      </c>
      <c r="C37" s="128">
        <v>0</v>
      </c>
      <c r="D37" s="128">
        <v>0</v>
      </c>
      <c r="E37" s="128">
        <v>0</v>
      </c>
      <c r="F37" s="128">
        <v>0</v>
      </c>
      <c r="G37" s="128">
        <v>0</v>
      </c>
      <c r="H37" s="128">
        <v>938.14740000000006</v>
      </c>
      <c r="I37" s="128">
        <v>3369.0623599999999</v>
      </c>
      <c r="J37" s="128">
        <v>4193.7894900000001</v>
      </c>
      <c r="K37" s="128">
        <v>4518.3912299999993</v>
      </c>
      <c r="L37" s="128">
        <v>3574.3175899999997</v>
      </c>
      <c r="M37" s="128">
        <v>3565.0502499999998</v>
      </c>
      <c r="N37" s="128">
        <v>3436.97795</v>
      </c>
      <c r="O37"/>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row>
    <row r="38" spans="1:105" ht="16.5" customHeight="1" outlineLevel="2" x14ac:dyDescent="0.3">
      <c r="A38" s="132" t="s">
        <v>8</v>
      </c>
      <c r="B38" s="138">
        <f t="shared" si="0"/>
        <v>50311.534919999998</v>
      </c>
      <c r="C38" s="128">
        <v>7937.2842000000001</v>
      </c>
      <c r="D38" s="128">
        <v>4986.35052</v>
      </c>
      <c r="E38" s="128">
        <v>2962.5829699999999</v>
      </c>
      <c r="F38" s="128">
        <v>3577.4780400000004</v>
      </c>
      <c r="G38" s="128">
        <v>3609.04324</v>
      </c>
      <c r="H38" s="128">
        <v>2532.6208900000001</v>
      </c>
      <c r="I38" s="128">
        <v>3674.8131100000001</v>
      </c>
      <c r="J38" s="128">
        <v>2554.5502500000002</v>
      </c>
      <c r="K38" s="128">
        <v>3349.8102699999995</v>
      </c>
      <c r="L38" s="128">
        <v>4499.2198900000003</v>
      </c>
      <c r="M38" s="128">
        <v>5104.5279500000006</v>
      </c>
      <c r="N38" s="128">
        <v>5523.2535900000003</v>
      </c>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row>
    <row r="39" spans="1:105" ht="16.5" customHeight="1" outlineLevel="2" x14ac:dyDescent="0.3">
      <c r="A39" s="132" t="s">
        <v>16</v>
      </c>
      <c r="B39" s="138">
        <f t="shared" si="0"/>
        <v>9.93065</v>
      </c>
      <c r="C39" s="128">
        <v>2.4500000000000004E-3</v>
      </c>
      <c r="D39" s="128">
        <v>2.8500000000000001E-3</v>
      </c>
      <c r="E39" s="128">
        <v>2.4500000000000004E-3</v>
      </c>
      <c r="F39" s="128">
        <v>2.8799999999999997E-3</v>
      </c>
      <c r="G39" s="128">
        <v>2.2499999999999998E-3</v>
      </c>
      <c r="H39" s="128">
        <v>2.2499999999999998E-3</v>
      </c>
      <c r="I39" s="128">
        <v>3.0000000000000001E-3</v>
      </c>
      <c r="J39" s="128">
        <v>9.9048700000000007</v>
      </c>
      <c r="K39" s="128">
        <v>2.5500000000000002E-3</v>
      </c>
      <c r="L39" s="128">
        <v>2.8500000000000001E-3</v>
      </c>
      <c r="M39" s="128">
        <v>2.2499999999999998E-3</v>
      </c>
      <c r="N39" s="128">
        <v>0</v>
      </c>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row>
    <row r="40" spans="1:105" s="43" customFormat="1" ht="16.5" customHeight="1" outlineLevel="1" x14ac:dyDescent="0.3">
      <c r="A40" s="137" t="s">
        <v>65</v>
      </c>
      <c r="B40" s="138">
        <f t="shared" si="0"/>
        <v>124064.78428237507</v>
      </c>
      <c r="C40" s="128">
        <v>13368.624679999999</v>
      </c>
      <c r="D40" s="128">
        <v>10592.281899999998</v>
      </c>
      <c r="E40" s="128">
        <v>7043.52556</v>
      </c>
      <c r="F40" s="128">
        <v>13802.94109</v>
      </c>
      <c r="G40" s="128">
        <v>8508.0201300000008</v>
      </c>
      <c r="H40" s="128">
        <v>3223.7693899999995</v>
      </c>
      <c r="I40" s="128">
        <v>15015.848319978018</v>
      </c>
      <c r="J40" s="128">
        <v>9354.9892099999997</v>
      </c>
      <c r="K40" s="128">
        <v>4949.0418199999995</v>
      </c>
      <c r="L40" s="128">
        <v>24777.402740000001</v>
      </c>
      <c r="M40" s="128">
        <v>9737.163410000001</v>
      </c>
      <c r="N40" s="128">
        <v>3691.1760323970448</v>
      </c>
      <c r="O40"/>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row>
    <row r="41" spans="1:105" s="43" customFormat="1" ht="16.5" customHeight="1" x14ac:dyDescent="0.3">
      <c r="A41" s="133" t="s">
        <v>33</v>
      </c>
      <c r="B41" s="138">
        <f t="shared" si="0"/>
        <v>140268.55879800001</v>
      </c>
      <c r="C41" s="136">
        <v>8728.7583979999999</v>
      </c>
      <c r="D41" s="136">
        <v>15327.658385999999</v>
      </c>
      <c r="E41" s="136">
        <v>13774.215114000002</v>
      </c>
      <c r="F41" s="136">
        <v>11837.722709999998</v>
      </c>
      <c r="G41" s="136">
        <v>12013.087609999999</v>
      </c>
      <c r="H41" s="136">
        <v>12180.818908000001</v>
      </c>
      <c r="I41" s="136">
        <v>11233.865992000001</v>
      </c>
      <c r="J41" s="136">
        <v>12193.662705999999</v>
      </c>
      <c r="K41" s="136">
        <v>10815.941060000001</v>
      </c>
      <c r="L41" s="136">
        <v>10802.155439999999</v>
      </c>
      <c r="M41" s="136">
        <v>10174.641496</v>
      </c>
      <c r="N41" s="136">
        <v>11186.030978000001</v>
      </c>
      <c r="O41"/>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row>
    <row r="42" spans="1:105" s="10" customFormat="1" ht="16.5" customHeight="1" outlineLevel="1" x14ac:dyDescent="0.3">
      <c r="A42" s="129" t="s">
        <v>57</v>
      </c>
      <c r="B42" s="138">
        <f t="shared" si="0"/>
        <v>28243.650589999997</v>
      </c>
      <c r="C42" s="128">
        <v>1913.44937</v>
      </c>
      <c r="D42" s="128">
        <v>2230.7264</v>
      </c>
      <c r="E42" s="128">
        <v>2261.4129700000003</v>
      </c>
      <c r="F42" s="128">
        <v>1861.6928399999999</v>
      </c>
      <c r="G42" s="128">
        <v>1696.2211600000001</v>
      </c>
      <c r="H42" s="128">
        <v>2174.42562</v>
      </c>
      <c r="I42" s="128">
        <v>2556.3431800000003</v>
      </c>
      <c r="J42" s="128">
        <v>2530.4043099999999</v>
      </c>
      <c r="K42" s="128">
        <v>2321.6143999999999</v>
      </c>
      <c r="L42" s="128">
        <v>2596.1183999999998</v>
      </c>
      <c r="M42" s="128">
        <v>2547.96459</v>
      </c>
      <c r="N42" s="128">
        <v>3553.2773500000003</v>
      </c>
      <c r="O42"/>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row>
    <row r="43" spans="1:105" s="10" customFormat="1" ht="16.5" customHeight="1" outlineLevel="1" x14ac:dyDescent="0.3">
      <c r="A43" s="129" t="s">
        <v>37</v>
      </c>
      <c r="B43" s="138">
        <f t="shared" si="0"/>
        <v>112024.90820800001</v>
      </c>
      <c r="C43" s="128">
        <v>6815.3090279999997</v>
      </c>
      <c r="D43" s="128">
        <v>13096.931986</v>
      </c>
      <c r="E43" s="128">
        <v>11512.802144000001</v>
      </c>
      <c r="F43" s="128">
        <v>9976.0298699999985</v>
      </c>
      <c r="G43" s="128">
        <v>10316.86645</v>
      </c>
      <c r="H43" s="128">
        <v>10006.393288000001</v>
      </c>
      <c r="I43" s="128">
        <v>8677.5228120000011</v>
      </c>
      <c r="J43" s="128">
        <v>9663.2583959999993</v>
      </c>
      <c r="K43" s="128">
        <v>8494.3266600000006</v>
      </c>
      <c r="L43" s="128">
        <v>8206.0370399999993</v>
      </c>
      <c r="M43" s="128">
        <v>7626.6769060000006</v>
      </c>
      <c r="N43" s="128">
        <v>7632.7536280000004</v>
      </c>
      <c r="O43"/>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row>
    <row r="44" spans="1:105" ht="16.5" customHeight="1" x14ac:dyDescent="0.3">
      <c r="A44" s="133" t="s">
        <v>22</v>
      </c>
      <c r="B44" s="138">
        <f t="shared" si="0"/>
        <v>194674.99203000002</v>
      </c>
      <c r="C44" s="136">
        <v>12008.145310000002</v>
      </c>
      <c r="D44" s="136">
        <v>20498.010339999997</v>
      </c>
      <c r="E44" s="136">
        <v>20373.316910000001</v>
      </c>
      <c r="F44" s="136">
        <v>17799.68576</v>
      </c>
      <c r="G44" s="136">
        <v>17777.25794</v>
      </c>
      <c r="H44" s="136">
        <v>17729.201219999999</v>
      </c>
      <c r="I44" s="136">
        <v>15313.363069999999</v>
      </c>
      <c r="J44" s="136">
        <v>16753.225859999999</v>
      </c>
      <c r="K44" s="136">
        <v>14738.006280000001</v>
      </c>
      <c r="L44" s="136">
        <v>13934.874320000001</v>
      </c>
      <c r="M44" s="136">
        <v>13661.152520000001</v>
      </c>
      <c r="N44" s="136">
        <v>14088.752500000001</v>
      </c>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row>
    <row r="45" spans="1:105" ht="16.5" customHeight="1" x14ac:dyDescent="0.3">
      <c r="A45" s="133" t="s">
        <v>23</v>
      </c>
      <c r="B45" s="138">
        <f t="shared" si="0"/>
        <v>964658.7968400002</v>
      </c>
      <c r="C45" s="136">
        <v>93923.802179999999</v>
      </c>
      <c r="D45" s="136">
        <v>80757.305640000006</v>
      </c>
      <c r="E45" s="136">
        <v>74829.861160000015</v>
      </c>
      <c r="F45" s="136">
        <v>81039.39516</v>
      </c>
      <c r="G45" s="136">
        <v>72773.451600000015</v>
      </c>
      <c r="H45" s="136">
        <v>75384.616460000005</v>
      </c>
      <c r="I45" s="136">
        <v>82933.169219999996</v>
      </c>
      <c r="J45" s="136">
        <v>74057.482940000002</v>
      </c>
      <c r="K45" s="136">
        <v>80904.327499999999</v>
      </c>
      <c r="L45" s="136">
        <v>82724.498120000004</v>
      </c>
      <c r="M45" s="136">
        <v>77217.867440000002</v>
      </c>
      <c r="N45" s="136">
        <v>88113.019419999997</v>
      </c>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row>
    <row r="46" spans="1:105" ht="16.5" customHeight="1" x14ac:dyDescent="0.3">
      <c r="A46" s="133" t="s">
        <v>123</v>
      </c>
      <c r="B46" s="138">
        <f t="shared" si="0"/>
        <v>46910.254079999999</v>
      </c>
      <c r="C46" s="136">
        <v>3332.2147300000001</v>
      </c>
      <c r="D46" s="136">
        <v>6100.1261299999996</v>
      </c>
      <c r="E46" s="136">
        <v>3370.7340099999997</v>
      </c>
      <c r="F46" s="136">
        <v>3404.6725000000001</v>
      </c>
      <c r="G46" s="136">
        <v>3496.2517400000002</v>
      </c>
      <c r="H46" s="136">
        <v>3426.0108799999998</v>
      </c>
      <c r="I46" s="136">
        <v>4833.5103300000001</v>
      </c>
      <c r="J46" s="136">
        <v>3620.0998799999998</v>
      </c>
      <c r="K46" s="136">
        <v>3472.3355899999997</v>
      </c>
      <c r="L46" s="136">
        <v>3385.7183199999999</v>
      </c>
      <c r="M46" s="136">
        <v>5147.22678</v>
      </c>
      <c r="N46" s="136">
        <v>3321.3531899999998</v>
      </c>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row>
    <row r="47" spans="1:105" ht="16.5" customHeight="1" x14ac:dyDescent="0.3">
      <c r="A47" s="133" t="s">
        <v>24</v>
      </c>
      <c r="B47" s="138">
        <f t="shared" si="0"/>
        <v>18783.202670000002</v>
      </c>
      <c r="C47" s="136">
        <v>2581.72552</v>
      </c>
      <c r="D47" s="136">
        <v>1900.1736899999999</v>
      </c>
      <c r="E47" s="136">
        <v>1809.2059199999999</v>
      </c>
      <c r="F47" s="136">
        <v>1523.6894</v>
      </c>
      <c r="G47" s="136">
        <v>1463.45298</v>
      </c>
      <c r="H47" s="136">
        <v>1517.93138</v>
      </c>
      <c r="I47" s="136">
        <v>1311.1581799999999</v>
      </c>
      <c r="J47" s="136">
        <v>1446.8736999999999</v>
      </c>
      <c r="K47" s="136">
        <v>1192.7126699999999</v>
      </c>
      <c r="L47" s="136">
        <v>1289.36617</v>
      </c>
      <c r="M47" s="136">
        <v>1231.4112500000001</v>
      </c>
      <c r="N47" s="136">
        <v>1515.50181</v>
      </c>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row>
    <row r="48" spans="1:105" ht="16.5" customHeight="1" x14ac:dyDescent="0.3">
      <c r="A48" s="133" t="s">
        <v>25</v>
      </c>
      <c r="B48" s="138">
        <f t="shared" si="0"/>
        <v>50210.380290000001</v>
      </c>
      <c r="C48" s="136">
        <v>136.10776000000001</v>
      </c>
      <c r="D48" s="136">
        <v>289.71901000000003</v>
      </c>
      <c r="E48" s="136">
        <v>9471.0521799999988</v>
      </c>
      <c r="F48" s="136">
        <v>4178.0733499999997</v>
      </c>
      <c r="G48" s="136">
        <v>595.88220000000001</v>
      </c>
      <c r="H48" s="136">
        <v>547.33309000000008</v>
      </c>
      <c r="I48" s="136">
        <v>567.50833000000011</v>
      </c>
      <c r="J48" s="136">
        <v>586.23417999999992</v>
      </c>
      <c r="K48" s="136">
        <v>7090.8320199999998</v>
      </c>
      <c r="L48" s="136">
        <v>675.20349999999996</v>
      </c>
      <c r="M48" s="136">
        <v>330.67381999999998</v>
      </c>
      <c r="N48" s="136">
        <v>25741.760850000002</v>
      </c>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row>
    <row r="49" spans="1:59" ht="16.5" customHeight="1" x14ac:dyDescent="0.3">
      <c r="A49" s="133" t="s">
        <v>103</v>
      </c>
      <c r="B49" s="138">
        <f t="shared" si="0"/>
        <v>7853.4289900000003</v>
      </c>
      <c r="C49" s="136">
        <v>423.36190999999997</v>
      </c>
      <c r="D49" s="136">
        <v>382.80880999999999</v>
      </c>
      <c r="E49" s="136">
        <v>838.20475999999996</v>
      </c>
      <c r="F49" s="136">
        <v>420.53029000000004</v>
      </c>
      <c r="G49" s="136">
        <v>347.16709000000003</v>
      </c>
      <c r="H49" s="136">
        <v>201.06056000000001</v>
      </c>
      <c r="I49" s="136">
        <v>201.22130000000001</v>
      </c>
      <c r="J49" s="136">
        <v>250.20344</v>
      </c>
      <c r="K49" s="136">
        <v>255.80530000000002</v>
      </c>
      <c r="L49" s="136">
        <v>254.15743000000001</v>
      </c>
      <c r="M49" s="136">
        <v>241.46535</v>
      </c>
      <c r="N49" s="136">
        <v>4037.4427500000002</v>
      </c>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row>
    <row r="50" spans="1:59" ht="16.5" customHeight="1" x14ac:dyDescent="0.3">
      <c r="A50" s="133" t="s">
        <v>124</v>
      </c>
      <c r="B50" s="138">
        <f t="shared" si="0"/>
        <v>90259.265169999999</v>
      </c>
      <c r="C50" s="136">
        <v>4998.4780799999999</v>
      </c>
      <c r="D50" s="136">
        <v>6085.5652</v>
      </c>
      <c r="E50" s="136">
        <v>7646.2105899999997</v>
      </c>
      <c r="F50" s="136">
        <v>6992.3513000000003</v>
      </c>
      <c r="G50" s="136">
        <v>6693.5188200000002</v>
      </c>
      <c r="H50" s="136">
        <v>7794.4346299999997</v>
      </c>
      <c r="I50" s="136">
        <v>7183.7857400000003</v>
      </c>
      <c r="J50" s="136">
        <v>7285.5396500000006</v>
      </c>
      <c r="K50" s="136">
        <v>7758.3863199999996</v>
      </c>
      <c r="L50" s="136">
        <v>8228.5697899999996</v>
      </c>
      <c r="M50" s="136">
        <v>7851.3342599999996</v>
      </c>
      <c r="N50" s="136">
        <v>11741.090789999998</v>
      </c>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row>
    <row r="51" spans="1:59" ht="16.5" customHeight="1" x14ac:dyDescent="0.3">
      <c r="A51" s="133" t="s">
        <v>101</v>
      </c>
      <c r="B51" s="138">
        <f t="shared" si="0"/>
        <v>135665.61613000001</v>
      </c>
      <c r="C51" s="136">
        <v>82263.469980000009</v>
      </c>
      <c r="D51" s="136">
        <v>3137.8586399999999</v>
      </c>
      <c r="E51" s="136">
        <v>3715.09843</v>
      </c>
      <c r="F51" s="136">
        <v>2632.0759399999997</v>
      </c>
      <c r="G51" s="136">
        <v>6487.3326999999999</v>
      </c>
      <c r="H51" s="136">
        <v>3423.28602</v>
      </c>
      <c r="I51" s="136">
        <v>4593.6753100000005</v>
      </c>
      <c r="J51" s="136">
        <v>4287.9193299999997</v>
      </c>
      <c r="K51" s="136">
        <v>5435.7997999999998</v>
      </c>
      <c r="L51" s="136">
        <v>3921.19605</v>
      </c>
      <c r="M51" s="136">
        <v>4244.93264</v>
      </c>
      <c r="N51" s="136">
        <v>11522.971289999999</v>
      </c>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row>
    <row r="52" spans="1:59" ht="16.5" customHeight="1" x14ac:dyDescent="0.3">
      <c r="A52" s="133" t="s">
        <v>102</v>
      </c>
      <c r="B52" s="138">
        <f t="shared" si="0"/>
        <v>50180.962309999995</v>
      </c>
      <c r="C52" s="136">
        <v>3082.04153</v>
      </c>
      <c r="D52" s="136">
        <v>3792.1419300000007</v>
      </c>
      <c r="E52" s="136">
        <v>4621.4573700000001</v>
      </c>
      <c r="F52" s="136">
        <v>3955.4872199999995</v>
      </c>
      <c r="G52" s="136">
        <v>3842.6609499999995</v>
      </c>
      <c r="H52" s="136">
        <v>3515.8277200000002</v>
      </c>
      <c r="I52" s="136">
        <v>4511.6051299999999</v>
      </c>
      <c r="J52" s="136">
        <v>4850.9939400000003</v>
      </c>
      <c r="K52" s="136">
        <v>4287.6948300000004</v>
      </c>
      <c r="L52" s="136">
        <v>3989.0234099999998</v>
      </c>
      <c r="M52" s="136">
        <v>4002.6190000000001</v>
      </c>
      <c r="N52" s="136">
        <v>5729.4092799999999</v>
      </c>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row>
    <row r="53" spans="1:59" ht="16.5" customHeight="1" x14ac:dyDescent="0.3">
      <c r="A53" s="134" t="s">
        <v>26</v>
      </c>
      <c r="B53" s="139">
        <f t="shared" si="0"/>
        <v>78554.389009999999</v>
      </c>
      <c r="C53" s="145">
        <v>56182.121779999994</v>
      </c>
      <c r="D53" s="145">
        <v>336.72631999999999</v>
      </c>
      <c r="E53" s="145">
        <v>3291.3170900000005</v>
      </c>
      <c r="F53" s="145">
        <v>243.78811000000002</v>
      </c>
      <c r="G53" s="145">
        <v>302.18546000000003</v>
      </c>
      <c r="H53" s="145">
        <v>8355.0957700000017</v>
      </c>
      <c r="I53" s="145">
        <v>451.18475000000001</v>
      </c>
      <c r="J53" s="145">
        <v>479.61255000000006</v>
      </c>
      <c r="K53" s="145">
        <v>419.36371999999994</v>
      </c>
      <c r="L53" s="145">
        <v>4729.4848499999998</v>
      </c>
      <c r="M53" s="145">
        <v>368.11743999999999</v>
      </c>
      <c r="N53" s="145">
        <v>3395.3911699999999</v>
      </c>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row>
    <row r="54" spans="1:59" ht="16.5" customHeight="1" x14ac:dyDescent="0.3">
      <c r="A54" s="17"/>
      <c r="B54" s="51"/>
      <c r="C54" s="51"/>
      <c r="D54" s="51"/>
      <c r="E54" s="51"/>
      <c r="F54" s="51"/>
      <c r="G54" s="51"/>
      <c r="H54" s="51"/>
      <c r="I54" s="51"/>
      <c r="J54" s="51"/>
      <c r="K54" s="51"/>
      <c r="L54" s="51"/>
      <c r="M54" s="51"/>
      <c r="N54" s="51"/>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row>
    <row r="55" spans="1:59" ht="16.5" customHeight="1" x14ac:dyDescent="0.3">
      <c r="A55" s="141" t="s">
        <v>105</v>
      </c>
      <c r="B55" s="94">
        <f>SUM(C55:N55)</f>
        <v>201539.62239</v>
      </c>
      <c r="C55" s="135"/>
      <c r="D55" s="135"/>
      <c r="E55" s="135"/>
      <c r="F55" s="135"/>
      <c r="G55" s="135"/>
      <c r="H55" s="135">
        <v>51726.961910000005</v>
      </c>
      <c r="I55" s="135">
        <v>59001.996810000004</v>
      </c>
      <c r="J55" s="135">
        <v>59396.298320000002</v>
      </c>
      <c r="K55" s="135">
        <v>12585.99725</v>
      </c>
      <c r="L55" s="135">
        <v>5935.6504100000002</v>
      </c>
      <c r="M55" s="135">
        <v>7546.3106000000007</v>
      </c>
      <c r="N55" s="135">
        <v>5346.4070899999997</v>
      </c>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row>
    <row r="56" spans="1:59" ht="16.5" customHeight="1" x14ac:dyDescent="0.3">
      <c r="A56" s="133" t="s">
        <v>106</v>
      </c>
      <c r="B56" s="138">
        <f>SUM(C56:N56)</f>
        <v>355239.70647299994</v>
      </c>
      <c r="C56" s="136"/>
      <c r="D56" s="136"/>
      <c r="E56" s="136"/>
      <c r="F56" s="136"/>
      <c r="G56" s="136"/>
      <c r="H56" s="136">
        <v>106271.523873</v>
      </c>
      <c r="I56" s="136">
        <v>102210.56237</v>
      </c>
      <c r="J56" s="136">
        <v>108344.10191</v>
      </c>
      <c r="K56" s="136">
        <v>15315.280470000002</v>
      </c>
      <c r="L56" s="136">
        <v>8881.5145999999986</v>
      </c>
      <c r="M56" s="136">
        <v>8453.6421999999984</v>
      </c>
      <c r="N56" s="136">
        <v>5763.0810500000007</v>
      </c>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row>
    <row r="57" spans="1:59" ht="16.5" customHeight="1" x14ac:dyDescent="0.3">
      <c r="A57" s="160" t="s">
        <v>107</v>
      </c>
      <c r="B57" s="138">
        <f>SUM(C57:N57)</f>
        <v>141064.421</v>
      </c>
      <c r="C57" s="136"/>
      <c r="D57" s="136"/>
      <c r="E57" s="136"/>
      <c r="F57" s="136"/>
      <c r="G57" s="136"/>
      <c r="H57" s="136">
        <v>42352.710659999997</v>
      </c>
      <c r="I57" s="136">
        <v>36941.562440000002</v>
      </c>
      <c r="J57" s="136">
        <v>43028.886290000002</v>
      </c>
      <c r="K57" s="136">
        <v>4735.2767299999996</v>
      </c>
      <c r="L57" s="136">
        <v>3888.8953000000001</v>
      </c>
      <c r="M57" s="136">
        <v>5166.43876</v>
      </c>
      <c r="N57" s="136">
        <v>4950.6508200000007</v>
      </c>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row>
    <row r="58" spans="1:59" ht="16.5" customHeight="1" x14ac:dyDescent="0.3">
      <c r="A58" s="133" t="s">
        <v>108</v>
      </c>
      <c r="B58" s="138">
        <f>SUM(C58:N58)</f>
        <v>60459.348140000002</v>
      </c>
      <c r="C58" s="136"/>
      <c r="D58" s="136"/>
      <c r="E58" s="136"/>
      <c r="F58" s="136"/>
      <c r="G58" s="136"/>
      <c r="H58" s="136">
        <v>390.69595000000004</v>
      </c>
      <c r="I58" s="136">
        <v>21867.782420000003</v>
      </c>
      <c r="J58" s="136">
        <v>16817.011639999997</v>
      </c>
      <c r="K58" s="136">
        <v>9939.2855199999995</v>
      </c>
      <c r="L58" s="136">
        <v>5415.0264200000011</v>
      </c>
      <c r="M58" s="136">
        <v>3688.1225700000005</v>
      </c>
      <c r="N58" s="136">
        <v>2341.42362</v>
      </c>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row>
    <row r="59" spans="1:59" ht="16.5" customHeight="1" x14ac:dyDescent="0.3">
      <c r="A59" s="161" t="s">
        <v>109</v>
      </c>
      <c r="B59" s="139">
        <f>SUM(C59:N59)</f>
        <v>402444.05338428571</v>
      </c>
      <c r="C59" s="145"/>
      <c r="D59" s="145"/>
      <c r="E59" s="145"/>
      <c r="F59" s="145"/>
      <c r="G59" s="145"/>
      <c r="H59" s="145"/>
      <c r="I59" s="145">
        <v>58759.125490000006</v>
      </c>
      <c r="J59" s="145">
        <v>66203.428599999999</v>
      </c>
      <c r="K59" s="145">
        <v>67402.384300000005</v>
      </c>
      <c r="L59" s="145">
        <v>67953.799704285717</v>
      </c>
      <c r="M59" s="145">
        <v>69172.042520000003</v>
      </c>
      <c r="N59" s="145">
        <v>72953.272769999996</v>
      </c>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row>
    <row r="60" spans="1:59" ht="16.5" customHeight="1" x14ac:dyDescent="0.3">
      <c r="A60" s="17"/>
      <c r="B60" s="51"/>
      <c r="C60" s="51"/>
      <c r="D60" s="51"/>
      <c r="E60" s="51"/>
      <c r="F60" s="51"/>
      <c r="G60" s="51"/>
      <c r="H60" s="51"/>
      <c r="I60" s="51"/>
      <c r="J60" s="51"/>
      <c r="K60" s="51"/>
      <c r="L60" s="51"/>
      <c r="M60" s="51"/>
      <c r="N60" s="51"/>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row>
    <row r="61" spans="1:59" ht="21" customHeight="1" x14ac:dyDescent="0.3">
      <c r="A61" s="74" t="s">
        <v>127</v>
      </c>
      <c r="B61" s="80">
        <f t="shared" ref="B61:B69" si="1">SUM(C61:N61)</f>
        <v>13387527.661152275</v>
      </c>
      <c r="C61" s="80">
        <f>+C8+C16+C19+C41+SUM(C44:C53)+SUM(C55:C59)</f>
        <v>1278269.6230547</v>
      </c>
      <c r="D61" s="80">
        <f t="shared" ref="D61:N61" si="2">+D8+D16+D19+D41+SUM(D44:D53)+SUM(D55:D59)</f>
        <v>806470.50437599991</v>
      </c>
      <c r="E61" s="80">
        <f t="shared" si="2"/>
        <v>984166.22009410011</v>
      </c>
      <c r="F61" s="80">
        <f t="shared" si="2"/>
        <v>1507949.3999299998</v>
      </c>
      <c r="G61" s="80">
        <f t="shared" si="2"/>
        <v>873487.0463533001</v>
      </c>
      <c r="H61" s="80">
        <f t="shared" si="2"/>
        <v>1097433.803231</v>
      </c>
      <c r="I61" s="80">
        <f t="shared" si="2"/>
        <v>1272489.5751119782</v>
      </c>
      <c r="J61" s="80">
        <f t="shared" si="2"/>
        <v>1203721.6381660001</v>
      </c>
      <c r="K61" s="80">
        <f t="shared" si="2"/>
        <v>1146853.1586699998</v>
      </c>
      <c r="L61" s="80">
        <f t="shared" si="2"/>
        <v>1073622.1601799999</v>
      </c>
      <c r="M61" s="80">
        <f t="shared" si="2"/>
        <v>1016969.9408260001</v>
      </c>
      <c r="N61" s="80">
        <f t="shared" si="2"/>
        <v>1126094.591159197</v>
      </c>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row>
    <row r="62" spans="1:59" ht="16.5" customHeight="1" x14ac:dyDescent="0.3">
      <c r="A62" s="76" t="s">
        <v>47</v>
      </c>
      <c r="B62" s="140">
        <f t="shared" si="1"/>
        <v>740028.16491000284</v>
      </c>
      <c r="C62" s="60">
        <v>69640.29810000016</v>
      </c>
      <c r="D62" s="60">
        <v>46147.709670000237</v>
      </c>
      <c r="E62" s="60">
        <v>69195.746510000332</v>
      </c>
      <c r="F62" s="60">
        <v>107122.47635000042</v>
      </c>
      <c r="G62" s="60">
        <v>38519.416040000564</v>
      </c>
      <c r="H62" s="60">
        <v>50178.666649999905</v>
      </c>
      <c r="I62" s="60">
        <v>62228.478410000294</v>
      </c>
      <c r="J62" s="60">
        <v>42818.113900000484</v>
      </c>
      <c r="K62" s="60">
        <v>54707.459800000157</v>
      </c>
      <c r="L62" s="60">
        <v>58742.252889999836</v>
      </c>
      <c r="M62" s="60">
        <v>78221.435950000465</v>
      </c>
      <c r="N62" s="60">
        <v>62506.11063999997</v>
      </c>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row>
    <row r="63" spans="1:59" ht="14.4" customHeight="1" x14ac:dyDescent="0.3">
      <c r="A63" s="76" t="s">
        <v>48</v>
      </c>
      <c r="B63" s="140">
        <f t="shared" si="1"/>
        <v>48637.119889999987</v>
      </c>
      <c r="C63" s="60">
        <v>3512.7464999999984</v>
      </c>
      <c r="D63" s="60">
        <v>3147.8065600000004</v>
      </c>
      <c r="E63" s="60">
        <v>4127.82582</v>
      </c>
      <c r="F63" s="60">
        <v>3711.0779300000008</v>
      </c>
      <c r="G63" s="60">
        <v>4817.1233600000005</v>
      </c>
      <c r="H63" s="60">
        <v>4309.0306799999989</v>
      </c>
      <c r="I63" s="60">
        <v>4693.4886899999992</v>
      </c>
      <c r="J63" s="60">
        <v>3360.6315599999998</v>
      </c>
      <c r="K63" s="60">
        <v>3968.7562899999998</v>
      </c>
      <c r="L63" s="60">
        <v>5384.0480900000002</v>
      </c>
      <c r="M63" s="60">
        <v>3852.0775400000011</v>
      </c>
      <c r="N63" s="60">
        <v>3752.5068699999993</v>
      </c>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row>
    <row r="64" spans="1:59" ht="21.75" customHeight="1" x14ac:dyDescent="0.3">
      <c r="A64" s="65" t="s">
        <v>128</v>
      </c>
      <c r="B64" s="81">
        <f t="shared" si="1"/>
        <v>12598862.376352273</v>
      </c>
      <c r="C64" s="81">
        <f t="shared" ref="C64:N64" si="3">+C61-C62-C63</f>
        <v>1205116.5784546998</v>
      </c>
      <c r="D64" s="81">
        <f t="shared" si="3"/>
        <v>757174.98814599961</v>
      </c>
      <c r="E64" s="81">
        <f t="shared" si="3"/>
        <v>910842.64776409976</v>
      </c>
      <c r="F64" s="81">
        <f t="shared" si="3"/>
        <v>1397115.8456499996</v>
      </c>
      <c r="G64" s="81">
        <f t="shared" si="3"/>
        <v>830150.50695329963</v>
      </c>
      <c r="H64" s="81">
        <f t="shared" si="3"/>
        <v>1042946.1059010001</v>
      </c>
      <c r="I64" s="81">
        <f t="shared" si="3"/>
        <v>1205567.608011978</v>
      </c>
      <c r="J64" s="81">
        <f t="shared" si="3"/>
        <v>1157542.8927059998</v>
      </c>
      <c r="K64" s="81">
        <f t="shared" si="3"/>
        <v>1088176.9425799998</v>
      </c>
      <c r="L64" s="81">
        <f t="shared" si="3"/>
        <v>1009495.8591999999</v>
      </c>
      <c r="M64" s="81">
        <f t="shared" si="3"/>
        <v>934896.42733599967</v>
      </c>
      <c r="N64" s="81">
        <f t="shared" si="3"/>
        <v>1059835.973649197</v>
      </c>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row>
    <row r="65" spans="1:58" ht="14.4" customHeight="1" x14ac:dyDescent="0.3">
      <c r="A65" s="73" t="s">
        <v>129</v>
      </c>
      <c r="B65" s="140">
        <f>SUM(C65:N65)</f>
        <v>97834.688910000972</v>
      </c>
      <c r="C65" s="61">
        <f>+C66+C67+C68</f>
        <v>48.340350000000001</v>
      </c>
      <c r="D65" s="61">
        <f t="shared" ref="D65:N65" si="4">+D66+D67+D68</f>
        <v>8393.7546999999959</v>
      </c>
      <c r="E65" s="61">
        <f t="shared" si="4"/>
        <v>8437.1618900000067</v>
      </c>
      <c r="F65" s="61">
        <f t="shared" si="4"/>
        <v>8213.3494600000031</v>
      </c>
      <c r="G65" s="61">
        <f t="shared" si="4"/>
        <v>1312.98197</v>
      </c>
      <c r="H65" s="61">
        <f t="shared" si="4"/>
        <v>5642.7005200000131</v>
      </c>
      <c r="I65" s="61">
        <f t="shared" si="4"/>
        <v>406.97323999998855</v>
      </c>
      <c r="J65" s="61">
        <f t="shared" si="4"/>
        <v>5569.929830000061</v>
      </c>
      <c r="K65" s="61">
        <f t="shared" si="4"/>
        <v>28330.61499000062</v>
      </c>
      <c r="L65" s="61">
        <f t="shared" si="4"/>
        <v>1041.4091600002075</v>
      </c>
      <c r="M65" s="61">
        <f t="shared" si="4"/>
        <v>9957.2672399999992</v>
      </c>
      <c r="N65" s="61">
        <f t="shared" si="4"/>
        <v>20480.205560000064</v>
      </c>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row>
    <row r="66" spans="1:58" ht="14.4" customHeight="1" outlineLevel="1" x14ac:dyDescent="0.3">
      <c r="A66" s="79" t="s">
        <v>53</v>
      </c>
      <c r="B66" s="140">
        <f t="shared" ref="B66:B68" si="5">SUM(C66:N66)</f>
        <v>32370.136669999996</v>
      </c>
      <c r="C66" s="61">
        <f>+[2]Total!B57/1000</f>
        <v>42.491000000000007</v>
      </c>
      <c r="D66" s="61">
        <f>+[2]Total!C57/1000</f>
        <v>2759.0623499999979</v>
      </c>
      <c r="E66" s="61">
        <f>+[2]Total!D57/1000</f>
        <v>3426.8400300000003</v>
      </c>
      <c r="F66" s="61">
        <f>+[2]Total!E57/1000</f>
        <v>1637.4274199999984</v>
      </c>
      <c r="G66" s="61">
        <f>+[2]Total!F57/1000</f>
        <v>72.525360000000006</v>
      </c>
      <c r="H66" s="61">
        <f>+[2]Total!G57/1000</f>
        <v>152.38963999999999</v>
      </c>
      <c r="I66" s="61">
        <f>+[2]Total!H57/1000</f>
        <v>13.569469999999999</v>
      </c>
      <c r="J66" s="61">
        <f>+[2]Total!I57/1000</f>
        <v>1059.2367900000008</v>
      </c>
      <c r="K66" s="61">
        <f>+[2]Total!J57/1000</f>
        <v>9787.3706899999925</v>
      </c>
      <c r="L66" s="61">
        <f>+[2]Total!K57/1000</f>
        <v>186.98308</v>
      </c>
      <c r="M66" s="61">
        <f>+[2]Total!L57/1000</f>
        <v>4196.9726899999996</v>
      </c>
      <c r="N66" s="61">
        <f>+[2]Total!M57/1000</f>
        <v>9035.2681500000072</v>
      </c>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row>
    <row r="67" spans="1:58" ht="14.4" customHeight="1" outlineLevel="1" x14ac:dyDescent="0.3">
      <c r="A67" s="79" t="s">
        <v>52</v>
      </c>
      <c r="B67" s="140">
        <f t="shared" si="5"/>
        <v>64732.792070000971</v>
      </c>
      <c r="C67" s="61">
        <f>+[2]Total!B58/1000</f>
        <v>1.2202199999999999</v>
      </c>
      <c r="D67" s="61">
        <f>+[2]Total!C58/1000</f>
        <v>5600.6179099999972</v>
      </c>
      <c r="E67" s="61">
        <f>+[2]Total!D58/1000</f>
        <v>4854.4131900000066</v>
      </c>
      <c r="F67" s="61">
        <f>+[2]Total!E58/1000</f>
        <v>6501.7431000000042</v>
      </c>
      <c r="G67" s="61">
        <f>+[2]Total!F58/1000</f>
        <v>1239.22921</v>
      </c>
      <c r="H67" s="61">
        <f>+[2]Total!G58/1000</f>
        <v>5433.5849400000125</v>
      </c>
      <c r="I67" s="61">
        <f>+[2]Total!H58/1000</f>
        <v>392.96596999998854</v>
      </c>
      <c r="J67" s="61">
        <f>+[2]Total!I58/1000</f>
        <v>4421.69344000006</v>
      </c>
      <c r="K67" s="61">
        <f>+[2]Total!J58/1000</f>
        <v>18318.956540000629</v>
      </c>
      <c r="L67" s="61">
        <f>+[2]Total!K58/1000</f>
        <v>834.56689000020754</v>
      </c>
      <c r="M67" s="61">
        <f>+[2]Total!L58/1000</f>
        <v>5746.9973900000005</v>
      </c>
      <c r="N67" s="61">
        <f>+[2]Total!M58/1000</f>
        <v>11386.803270000059</v>
      </c>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row>
    <row r="68" spans="1:58" ht="14.4" customHeight="1" outlineLevel="1" x14ac:dyDescent="0.3">
      <c r="A68" s="79" t="s">
        <v>51</v>
      </c>
      <c r="B68" s="140">
        <f t="shared" si="5"/>
        <v>731.7601699999999</v>
      </c>
      <c r="C68" s="61">
        <f>+[2]Total!B59/1000</f>
        <v>4.62913</v>
      </c>
      <c r="D68" s="61">
        <f>+[2]Total!C59/1000</f>
        <v>34.07444000000001</v>
      </c>
      <c r="E68" s="61">
        <f>+[2]Total!D59/1000</f>
        <v>155.90867</v>
      </c>
      <c r="F68" s="61">
        <f>+[2]Total!E59/1000</f>
        <v>74.178939999999983</v>
      </c>
      <c r="G68" s="61">
        <f>+[2]Total!F59/1000</f>
        <v>1.2274</v>
      </c>
      <c r="H68" s="61">
        <f>+[2]Total!G59/1000</f>
        <v>56.725940000000001</v>
      </c>
      <c r="I68" s="61">
        <f>+[2]Total!H59/1000</f>
        <v>0.43780000000000002</v>
      </c>
      <c r="J68" s="61">
        <f>+[2]Total!I59/1000</f>
        <v>88.999600000000001</v>
      </c>
      <c r="K68" s="61">
        <f>+[2]Total!J59/1000</f>
        <v>224.28776000000002</v>
      </c>
      <c r="L68" s="61">
        <f>+[2]Total!K59/1000</f>
        <v>19.859190000000002</v>
      </c>
      <c r="M68" s="61">
        <f>+[2]Total!L59/1000</f>
        <v>13.297159999999998</v>
      </c>
      <c r="N68" s="61">
        <f>+[2]Total!M59/1000</f>
        <v>58.134140000000002</v>
      </c>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row>
    <row r="69" spans="1:58" ht="20.25" customHeight="1" x14ac:dyDescent="0.3">
      <c r="A69" s="75" t="s">
        <v>130</v>
      </c>
      <c r="B69" s="82">
        <f t="shared" si="1"/>
        <v>12501027.687442273</v>
      </c>
      <c r="C69" s="82">
        <f>+C64-C65</f>
        <v>1205068.2381046999</v>
      </c>
      <c r="D69" s="82">
        <f t="shared" ref="D69:N69" si="6">+D64-D65</f>
        <v>748781.23344599956</v>
      </c>
      <c r="E69" s="82">
        <f t="shared" si="6"/>
        <v>902405.48587409977</v>
      </c>
      <c r="F69" s="82">
        <f t="shared" si="6"/>
        <v>1388902.4961899996</v>
      </c>
      <c r="G69" s="82">
        <f t="shared" si="6"/>
        <v>828837.52498329966</v>
      </c>
      <c r="H69" s="82">
        <f t="shared" si="6"/>
        <v>1037303.4053810001</v>
      </c>
      <c r="I69" s="82">
        <f t="shared" si="6"/>
        <v>1205160.634771978</v>
      </c>
      <c r="J69" s="82">
        <f t="shared" si="6"/>
        <v>1151972.9628759997</v>
      </c>
      <c r="K69" s="82">
        <f t="shared" si="6"/>
        <v>1059846.3275899992</v>
      </c>
      <c r="L69" s="82">
        <f t="shared" si="6"/>
        <v>1008454.4500399998</v>
      </c>
      <c r="M69" s="82">
        <f t="shared" si="6"/>
        <v>924939.16009599972</v>
      </c>
      <c r="N69" s="82">
        <f t="shared" si="6"/>
        <v>1039355.768089197</v>
      </c>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row>
    <row r="70" spans="1:58" customFormat="1" x14ac:dyDescent="0.3">
      <c r="A70" s="224" t="s">
        <v>139</v>
      </c>
      <c r="B70" s="224"/>
      <c r="C70" s="224"/>
      <c r="D70" s="85"/>
      <c r="E70" s="85"/>
      <c r="F70" s="85"/>
    </row>
    <row r="71" spans="1:58" ht="36.75" customHeight="1" x14ac:dyDescent="0.3">
      <c r="A71" s="237" t="s">
        <v>138</v>
      </c>
      <c r="B71" s="237"/>
      <c r="C71" s="237"/>
      <c r="D71" s="237"/>
      <c r="E71" s="237"/>
      <c r="F71" s="237"/>
      <c r="G71" s="237"/>
      <c r="H71" s="237"/>
      <c r="I71" s="237"/>
      <c r="J71" s="237"/>
      <c r="K71" s="237"/>
      <c r="L71" s="237"/>
      <c r="M71" s="89"/>
      <c r="N71" s="144"/>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row>
    <row r="72" spans="1:58" x14ac:dyDescent="0.3">
      <c r="A72" s="223" t="s">
        <v>126</v>
      </c>
      <c r="B72" s="223"/>
      <c r="C72" s="223"/>
      <c r="D72" s="223"/>
      <c r="E72" s="223"/>
      <c r="F72" s="223"/>
      <c r="G72" s="223"/>
      <c r="H72" s="223"/>
      <c r="I72" s="223"/>
      <c r="J72" s="223"/>
      <c r="K72" s="223"/>
      <c r="L72" s="147"/>
      <c r="M72" s="147"/>
      <c r="N72" s="147"/>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row>
    <row r="73" spans="1:58" x14ac:dyDescent="0.3">
      <c r="A73" s="224" t="s">
        <v>131</v>
      </c>
      <c r="B73" s="224"/>
      <c r="C73" s="224"/>
      <c r="D73" s="88"/>
      <c r="E73" s="39"/>
      <c r="F73" s="39"/>
      <c r="G73" s="39"/>
      <c r="H73" s="39"/>
      <c r="I73" s="39"/>
      <c r="J73" s="39"/>
      <c r="K73" s="39"/>
      <c r="L73" s="39"/>
      <c r="M73" s="39"/>
      <c r="N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row>
    <row r="74" spans="1:58" x14ac:dyDescent="0.3">
      <c r="A74" s="224" t="s">
        <v>132</v>
      </c>
      <c r="B74" s="224"/>
      <c r="C74" s="224"/>
      <c r="D74" s="88"/>
      <c r="E74" s="39"/>
      <c r="F74" s="39"/>
      <c r="G74" s="39"/>
      <c r="H74" s="39"/>
      <c r="I74" s="39"/>
      <c r="J74" s="39"/>
      <c r="K74" s="39"/>
      <c r="L74" s="39"/>
      <c r="M74" s="39"/>
      <c r="N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row>
    <row r="75" spans="1:58" s="7" customFormat="1" ht="13.95" customHeight="1" x14ac:dyDescent="0.3">
      <c r="A75" s="238" t="s">
        <v>133</v>
      </c>
      <c r="B75" s="238"/>
      <c r="C75" s="238"/>
      <c r="D75" s="90"/>
      <c r="O75"/>
    </row>
    <row r="76" spans="1:58" s="7" customFormat="1" ht="13.95" customHeight="1" x14ac:dyDescent="0.3">
      <c r="A76" s="224" t="s">
        <v>134</v>
      </c>
      <c r="B76" s="224"/>
      <c r="C76" s="224"/>
      <c r="D76" s="88"/>
      <c r="O76"/>
    </row>
    <row r="77" spans="1:58" s="2" customFormat="1" ht="13.2" x14ac:dyDescent="0.25">
      <c r="A77" s="224"/>
      <c r="B77" s="224"/>
      <c r="C77" s="224"/>
      <c r="D77" s="88"/>
    </row>
    <row r="78" spans="1:58" x14ac:dyDescent="0.3">
      <c r="A78" s="42" t="s">
        <v>58</v>
      </c>
      <c r="B78" s="41"/>
      <c r="C78" s="41"/>
      <c r="D78" s="41"/>
      <c r="E78" s="41"/>
      <c r="F78" s="41"/>
      <c r="G78" s="41"/>
      <c r="H78" s="41"/>
      <c r="I78" s="41"/>
      <c r="J78" s="41"/>
      <c r="K78" s="41"/>
      <c r="L78" s="41"/>
      <c r="M78" s="41"/>
      <c r="N78" s="41"/>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row>
    <row r="79" spans="1:58" x14ac:dyDescent="0.3">
      <c r="A79" s="42" t="s">
        <v>120</v>
      </c>
      <c r="B79" s="41"/>
      <c r="C79" s="41"/>
      <c r="D79" s="41"/>
      <c r="E79" s="41"/>
      <c r="F79" s="41"/>
      <c r="G79" s="41"/>
      <c r="H79" s="41"/>
      <c r="I79" s="41"/>
      <c r="J79" s="41"/>
      <c r="K79" s="41"/>
      <c r="L79" s="41"/>
      <c r="M79" s="41"/>
      <c r="N79" s="41"/>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row>
    <row r="80" spans="1:58" x14ac:dyDescent="0.3">
      <c r="A80" s="40"/>
      <c r="B80" s="40"/>
      <c r="C80" s="40"/>
      <c r="D80" s="40"/>
      <c r="E80" s="40"/>
      <c r="F80" s="40"/>
      <c r="G80" s="40"/>
      <c r="H80" s="40"/>
      <c r="I80" s="40"/>
      <c r="J80" s="40"/>
      <c r="K80" s="40"/>
      <c r="L80" s="40"/>
      <c r="M80" s="40"/>
      <c r="N80" s="40"/>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row>
    <row r="81" spans="1:59" x14ac:dyDescent="0.3">
      <c r="A81" s="40"/>
      <c r="B81" s="40"/>
      <c r="C81" s="40"/>
      <c r="D81" s="40"/>
      <c r="E81" s="40"/>
      <c r="F81" s="40"/>
      <c r="G81" s="40"/>
      <c r="H81" s="40"/>
      <c r="I81" s="40"/>
      <c r="J81" s="40"/>
      <c r="K81" s="40"/>
      <c r="L81" s="40"/>
      <c r="M81" s="40"/>
      <c r="N81" s="40"/>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row>
    <row r="82" spans="1:59" x14ac:dyDescent="0.3">
      <c r="A82" s="39"/>
      <c r="B82" s="38"/>
      <c r="C82" s="38"/>
      <c r="D82" s="38"/>
      <c r="E82" s="38"/>
      <c r="F82" s="38"/>
      <c r="G82" s="38"/>
      <c r="H82" s="38"/>
      <c r="I82" s="38"/>
      <c r="J82" s="38"/>
      <c r="K82" s="38"/>
      <c r="L82" s="38"/>
      <c r="M82" s="38"/>
      <c r="N82" s="38"/>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row>
    <row r="83" spans="1:59" x14ac:dyDescent="0.3">
      <c r="A83" s="39"/>
      <c r="B83" s="38"/>
      <c r="C83" s="38"/>
      <c r="D83" s="38"/>
      <c r="E83" s="38"/>
      <c r="F83" s="38"/>
      <c r="G83" s="38"/>
      <c r="H83" s="38"/>
      <c r="I83" s="38"/>
      <c r="J83" s="38"/>
      <c r="K83" s="38"/>
      <c r="L83" s="38"/>
      <c r="M83" s="38"/>
      <c r="N83" s="38"/>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row>
    <row r="84" spans="1:59" x14ac:dyDescent="0.3">
      <c r="A84" s="39"/>
      <c r="B84" s="38"/>
      <c r="C84" s="38"/>
      <c r="D84" s="38"/>
      <c r="E84" s="38"/>
      <c r="F84" s="38"/>
      <c r="G84" s="38"/>
      <c r="H84" s="38"/>
      <c r="I84" s="38"/>
      <c r="J84" s="38"/>
      <c r="K84" s="38"/>
      <c r="L84" s="38"/>
      <c r="M84" s="38"/>
      <c r="N84" s="38"/>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row>
    <row r="85" spans="1:59" x14ac:dyDescent="0.3">
      <c r="A85" s="39"/>
      <c r="B85" s="38"/>
      <c r="C85" s="38"/>
      <c r="D85" s="38"/>
      <c r="E85" s="38"/>
      <c r="F85" s="38"/>
      <c r="G85" s="38"/>
      <c r="H85" s="38"/>
      <c r="I85" s="38"/>
      <c r="J85" s="38"/>
      <c r="K85" s="38"/>
      <c r="L85" s="38"/>
      <c r="M85" s="38"/>
      <c r="N85" s="38"/>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row>
    <row r="86" spans="1:59" x14ac:dyDescent="0.3">
      <c r="A86" s="39"/>
      <c r="B86" s="38"/>
      <c r="C86" s="38"/>
      <c r="D86" s="38"/>
      <c r="E86" s="38"/>
      <c r="F86" s="38"/>
      <c r="G86" s="38"/>
      <c r="H86" s="38"/>
      <c r="I86" s="38"/>
      <c r="J86" s="38"/>
      <c r="K86" s="38"/>
      <c r="L86" s="38"/>
      <c r="M86" s="38"/>
      <c r="N86" s="38"/>
    </row>
    <row r="87" spans="1:59" x14ac:dyDescent="0.3">
      <c r="A87" s="39"/>
      <c r="B87" s="38"/>
      <c r="C87" s="38"/>
      <c r="D87" s="38"/>
      <c r="E87" s="38"/>
      <c r="F87" s="38"/>
      <c r="G87" s="38"/>
      <c r="H87" s="38"/>
      <c r="I87" s="38"/>
      <c r="J87" s="38"/>
      <c r="K87" s="38"/>
      <c r="L87" s="38"/>
      <c r="M87" s="38"/>
      <c r="N87" s="38"/>
    </row>
    <row r="88" spans="1:59" x14ac:dyDescent="0.3">
      <c r="A88" s="39"/>
      <c r="B88" s="38"/>
      <c r="C88" s="38"/>
      <c r="D88" s="38"/>
      <c r="E88" s="38"/>
      <c r="F88" s="38"/>
      <c r="G88" s="38"/>
      <c r="H88" s="38"/>
      <c r="I88" s="38"/>
      <c r="J88" s="38"/>
      <c r="K88" s="38"/>
      <c r="L88" s="38"/>
      <c r="M88" s="38"/>
      <c r="N88" s="38"/>
    </row>
    <row r="89" spans="1:59" x14ac:dyDescent="0.3">
      <c r="A89" s="39"/>
      <c r="B89" s="38"/>
      <c r="C89" s="38"/>
      <c r="D89" s="38"/>
      <c r="E89" s="38"/>
      <c r="F89" s="38"/>
      <c r="G89" s="38"/>
      <c r="H89" s="38"/>
      <c r="I89" s="38"/>
      <c r="J89" s="38"/>
      <c r="K89" s="38"/>
      <c r="L89" s="38"/>
      <c r="M89" s="38"/>
      <c r="N89" s="38"/>
    </row>
    <row r="90" spans="1:59" x14ac:dyDescent="0.3">
      <c r="A90" s="39"/>
      <c r="B90" s="38"/>
      <c r="C90" s="38"/>
      <c r="D90" s="38"/>
      <c r="E90" s="38"/>
      <c r="F90" s="38"/>
      <c r="G90" s="38"/>
      <c r="H90" s="38"/>
      <c r="I90" s="38"/>
      <c r="J90" s="38"/>
      <c r="K90" s="38"/>
      <c r="L90" s="38"/>
      <c r="M90" s="38"/>
      <c r="N90" s="38"/>
    </row>
    <row r="91" spans="1:59" x14ac:dyDescent="0.3">
      <c r="A91" s="39"/>
      <c r="B91" s="38"/>
      <c r="C91" s="38"/>
      <c r="D91" s="38"/>
      <c r="E91" s="38"/>
      <c r="F91" s="38"/>
      <c r="G91" s="38"/>
      <c r="H91" s="38"/>
      <c r="I91" s="38"/>
      <c r="J91" s="38"/>
      <c r="K91" s="38"/>
      <c r="L91" s="38"/>
      <c r="M91" s="38"/>
      <c r="N91" s="38"/>
    </row>
    <row r="92" spans="1:59" x14ac:dyDescent="0.3">
      <c r="A92" s="39"/>
      <c r="B92" s="38"/>
      <c r="C92" s="38"/>
      <c r="D92" s="38"/>
      <c r="E92" s="38"/>
      <c r="F92" s="38"/>
      <c r="G92" s="38"/>
      <c r="H92" s="38"/>
      <c r="I92" s="38"/>
      <c r="J92" s="38"/>
      <c r="K92" s="38"/>
      <c r="L92" s="38"/>
      <c r="M92" s="38"/>
      <c r="N92" s="38"/>
    </row>
    <row r="93" spans="1:59" x14ac:dyDescent="0.3">
      <c r="A93" s="39"/>
      <c r="B93" s="38"/>
      <c r="C93" s="38"/>
      <c r="D93" s="38"/>
      <c r="E93" s="38"/>
      <c r="F93" s="38"/>
      <c r="G93" s="38"/>
      <c r="H93" s="38"/>
      <c r="I93" s="38"/>
      <c r="J93" s="38"/>
      <c r="K93" s="38"/>
      <c r="L93" s="38"/>
      <c r="M93" s="38"/>
      <c r="N93" s="38"/>
    </row>
    <row r="94" spans="1:59" x14ac:dyDescent="0.3">
      <c r="A94" s="39"/>
      <c r="B94" s="38"/>
      <c r="C94" s="38"/>
      <c r="D94" s="38"/>
      <c r="E94" s="38"/>
      <c r="F94" s="38"/>
      <c r="G94" s="38"/>
      <c r="H94" s="38"/>
      <c r="I94" s="38"/>
      <c r="J94" s="38"/>
      <c r="K94" s="38"/>
      <c r="L94" s="38"/>
      <c r="M94" s="38"/>
      <c r="N94" s="38"/>
    </row>
    <row r="95" spans="1:59" x14ac:dyDescent="0.3">
      <c r="A95" s="39"/>
      <c r="B95" s="38"/>
      <c r="C95" s="38"/>
      <c r="D95" s="38"/>
      <c r="E95" s="38"/>
      <c r="F95" s="38"/>
      <c r="G95" s="38"/>
      <c r="H95" s="38"/>
      <c r="I95" s="38"/>
      <c r="J95" s="38"/>
      <c r="K95" s="38"/>
      <c r="L95" s="38"/>
      <c r="M95" s="38"/>
      <c r="N95" s="38"/>
    </row>
    <row r="96" spans="1:59" x14ac:dyDescent="0.3">
      <c r="A96" s="39"/>
      <c r="B96" s="38"/>
      <c r="C96" s="38"/>
      <c r="D96" s="38"/>
      <c r="E96" s="38"/>
      <c r="F96" s="38"/>
      <c r="G96" s="38"/>
      <c r="H96" s="38"/>
      <c r="I96" s="38"/>
      <c r="J96" s="38"/>
      <c r="K96" s="38"/>
      <c r="L96" s="38"/>
      <c r="M96" s="38"/>
      <c r="N96" s="38"/>
    </row>
    <row r="97" spans="1:14" x14ac:dyDescent="0.3">
      <c r="A97" s="39"/>
      <c r="B97" s="38"/>
      <c r="C97" s="38"/>
      <c r="D97" s="38"/>
      <c r="E97" s="38"/>
      <c r="F97" s="38"/>
      <c r="G97" s="38"/>
      <c r="H97" s="38"/>
      <c r="I97" s="38"/>
      <c r="J97" s="38"/>
      <c r="K97" s="38"/>
      <c r="L97" s="38"/>
      <c r="M97" s="38"/>
      <c r="N97" s="38"/>
    </row>
    <row r="98" spans="1:14" x14ac:dyDescent="0.3">
      <c r="A98" s="39"/>
      <c r="B98" s="38"/>
      <c r="C98" s="38"/>
      <c r="D98" s="38"/>
      <c r="E98" s="38"/>
      <c r="F98" s="38"/>
      <c r="G98" s="38"/>
      <c r="H98" s="38"/>
      <c r="I98" s="38"/>
      <c r="J98" s="38"/>
      <c r="K98" s="38"/>
      <c r="L98" s="38"/>
      <c r="M98" s="38"/>
      <c r="N98" s="38"/>
    </row>
    <row r="99" spans="1:14" x14ac:dyDescent="0.3">
      <c r="A99" s="39"/>
      <c r="B99" s="38"/>
      <c r="C99" s="38"/>
      <c r="D99" s="38"/>
      <c r="E99" s="38"/>
      <c r="F99" s="38"/>
      <c r="G99" s="38"/>
      <c r="H99" s="38"/>
      <c r="I99" s="38"/>
      <c r="J99" s="38"/>
      <c r="K99" s="38"/>
      <c r="L99" s="38"/>
      <c r="M99" s="38"/>
      <c r="N99" s="38"/>
    </row>
    <row r="100" spans="1:14" x14ac:dyDescent="0.3">
      <c r="A100" s="39"/>
      <c r="B100" s="38"/>
      <c r="C100" s="38"/>
      <c r="D100" s="38"/>
      <c r="E100" s="38"/>
      <c r="F100" s="38"/>
      <c r="G100" s="38"/>
      <c r="H100" s="38"/>
      <c r="I100" s="38"/>
      <c r="J100" s="38"/>
      <c r="K100" s="38"/>
      <c r="L100" s="38"/>
      <c r="M100" s="38"/>
      <c r="N100" s="38"/>
    </row>
    <row r="101" spans="1:14" x14ac:dyDescent="0.3">
      <c r="A101" s="39"/>
      <c r="B101" s="38"/>
      <c r="C101" s="38"/>
      <c r="D101" s="38"/>
      <c r="E101" s="38"/>
      <c r="F101" s="38"/>
      <c r="G101" s="38"/>
      <c r="H101" s="38"/>
      <c r="I101" s="38"/>
      <c r="J101" s="38"/>
      <c r="K101" s="38"/>
      <c r="L101" s="38"/>
      <c r="M101" s="38"/>
      <c r="N101" s="38"/>
    </row>
    <row r="102" spans="1:14" x14ac:dyDescent="0.3">
      <c r="A102" s="39"/>
      <c r="B102" s="38"/>
      <c r="C102" s="38"/>
      <c r="D102" s="38"/>
      <c r="E102" s="38"/>
      <c r="F102" s="38"/>
      <c r="G102" s="38"/>
      <c r="H102" s="38"/>
      <c r="I102" s="38"/>
      <c r="J102" s="38"/>
      <c r="K102" s="38"/>
      <c r="L102" s="38"/>
      <c r="M102" s="38"/>
      <c r="N102" s="38"/>
    </row>
    <row r="103" spans="1:14" x14ac:dyDescent="0.3">
      <c r="A103" s="39"/>
      <c r="B103" s="38"/>
      <c r="C103" s="38"/>
      <c r="D103" s="38"/>
      <c r="E103" s="38"/>
      <c r="F103" s="38"/>
      <c r="G103" s="38"/>
      <c r="H103" s="38"/>
      <c r="I103" s="38"/>
      <c r="J103" s="38"/>
      <c r="K103" s="38"/>
      <c r="L103" s="38"/>
      <c r="M103" s="38"/>
      <c r="N103" s="38"/>
    </row>
    <row r="104" spans="1:14" x14ac:dyDescent="0.3">
      <c r="A104" s="39"/>
      <c r="B104" s="38"/>
      <c r="C104" s="38"/>
      <c r="D104" s="38"/>
      <c r="E104" s="38"/>
      <c r="F104" s="38"/>
      <c r="G104" s="38"/>
      <c r="H104" s="38"/>
      <c r="I104" s="38"/>
      <c r="J104" s="38"/>
      <c r="K104" s="38"/>
      <c r="L104" s="38"/>
      <c r="M104" s="38"/>
      <c r="N104" s="38"/>
    </row>
    <row r="105" spans="1:14" x14ac:dyDescent="0.3">
      <c r="A105" s="39"/>
      <c r="B105" s="38"/>
      <c r="C105" s="38"/>
      <c r="D105" s="38"/>
      <c r="E105" s="38"/>
      <c r="F105" s="38"/>
      <c r="G105" s="38"/>
      <c r="H105" s="38"/>
      <c r="I105" s="38"/>
      <c r="J105" s="38"/>
      <c r="K105" s="38"/>
      <c r="L105" s="38"/>
      <c r="M105" s="38"/>
      <c r="N105" s="38"/>
    </row>
    <row r="106" spans="1:14" x14ac:dyDescent="0.3">
      <c r="A106" s="39"/>
      <c r="B106" s="38"/>
      <c r="C106" s="38"/>
      <c r="D106" s="38"/>
      <c r="E106" s="38"/>
      <c r="F106" s="38"/>
      <c r="G106" s="38"/>
      <c r="H106" s="38"/>
      <c r="I106" s="38"/>
      <c r="J106" s="38"/>
      <c r="K106" s="38"/>
      <c r="L106" s="38"/>
      <c r="M106" s="38"/>
      <c r="N106" s="38"/>
    </row>
    <row r="107" spans="1:14" x14ac:dyDescent="0.3">
      <c r="A107" s="39"/>
      <c r="B107" s="38"/>
      <c r="C107" s="38"/>
      <c r="D107" s="38"/>
      <c r="E107" s="38"/>
      <c r="F107" s="38"/>
      <c r="G107" s="38"/>
      <c r="H107" s="38"/>
      <c r="I107" s="38"/>
      <c r="J107" s="38"/>
      <c r="K107" s="38"/>
      <c r="L107" s="38"/>
      <c r="M107" s="38"/>
      <c r="N107" s="38"/>
    </row>
    <row r="108" spans="1:14" x14ac:dyDescent="0.3">
      <c r="A108" s="39"/>
      <c r="B108" s="38"/>
      <c r="C108" s="38"/>
      <c r="D108" s="38"/>
      <c r="E108" s="38"/>
      <c r="F108" s="38"/>
      <c r="G108" s="38"/>
      <c r="H108" s="38"/>
      <c r="I108" s="38"/>
      <c r="J108" s="38"/>
      <c r="K108" s="38"/>
      <c r="L108" s="38"/>
      <c r="M108" s="38"/>
      <c r="N108" s="38"/>
    </row>
    <row r="109" spans="1:14" x14ac:dyDescent="0.3">
      <c r="A109" s="39"/>
      <c r="B109" s="38"/>
      <c r="C109" s="38"/>
      <c r="D109" s="38"/>
      <c r="E109" s="38"/>
      <c r="F109" s="38"/>
      <c r="G109" s="38"/>
      <c r="H109" s="38"/>
      <c r="I109" s="38"/>
      <c r="J109" s="38"/>
      <c r="K109" s="38"/>
      <c r="L109" s="38"/>
      <c r="M109" s="38"/>
      <c r="N109" s="38"/>
    </row>
    <row r="110" spans="1:14" x14ac:dyDescent="0.3">
      <c r="A110" s="39"/>
      <c r="B110" s="38"/>
      <c r="C110" s="38"/>
      <c r="D110" s="38"/>
      <c r="E110" s="38"/>
      <c r="F110" s="38"/>
      <c r="G110" s="38"/>
      <c r="H110" s="38"/>
      <c r="I110" s="38"/>
      <c r="J110" s="38"/>
      <c r="K110" s="38"/>
      <c r="L110" s="38"/>
      <c r="M110" s="38"/>
      <c r="N110" s="38"/>
    </row>
    <row r="111" spans="1:14" x14ac:dyDescent="0.3">
      <c r="A111" s="39"/>
      <c r="B111" s="38"/>
      <c r="C111" s="38"/>
      <c r="D111" s="38"/>
      <c r="E111" s="38"/>
      <c r="F111" s="38"/>
      <c r="G111" s="38"/>
      <c r="H111" s="38"/>
      <c r="I111" s="38"/>
      <c r="J111" s="38"/>
      <c r="K111" s="38"/>
      <c r="L111" s="38"/>
      <c r="M111" s="38"/>
      <c r="N111" s="38"/>
    </row>
    <row r="112" spans="1:14" x14ac:dyDescent="0.3">
      <c r="A112" s="39"/>
      <c r="B112" s="38"/>
      <c r="C112" s="38"/>
      <c r="D112" s="38"/>
      <c r="E112" s="38"/>
      <c r="F112" s="38"/>
      <c r="G112" s="38"/>
      <c r="H112" s="38"/>
      <c r="I112" s="38"/>
      <c r="J112" s="38"/>
      <c r="K112" s="38"/>
      <c r="L112" s="38"/>
      <c r="M112" s="38"/>
      <c r="N112" s="38"/>
    </row>
    <row r="113" spans="1:14" x14ac:dyDescent="0.3">
      <c r="A113" s="39"/>
      <c r="B113" s="38"/>
      <c r="C113" s="38"/>
      <c r="D113" s="38"/>
      <c r="E113" s="38"/>
      <c r="F113" s="38"/>
      <c r="G113" s="38"/>
      <c r="H113" s="38"/>
      <c r="I113" s="38"/>
      <c r="J113" s="38"/>
      <c r="K113" s="38"/>
      <c r="L113" s="38"/>
      <c r="M113" s="38"/>
      <c r="N113" s="38"/>
    </row>
    <row r="114" spans="1:14" x14ac:dyDescent="0.3">
      <c r="A114" s="39"/>
      <c r="B114" s="38"/>
      <c r="C114" s="38"/>
      <c r="D114" s="38"/>
      <c r="E114" s="38"/>
      <c r="F114" s="38"/>
      <c r="G114" s="38"/>
      <c r="H114" s="38"/>
      <c r="I114" s="38"/>
      <c r="J114" s="38"/>
      <c r="K114" s="38"/>
      <c r="L114" s="38"/>
      <c r="M114" s="38"/>
      <c r="N114" s="38"/>
    </row>
    <row r="115" spans="1:14" x14ac:dyDescent="0.3">
      <c r="A115" s="39"/>
      <c r="B115" s="38"/>
      <c r="C115" s="38"/>
      <c r="D115" s="38"/>
      <c r="E115" s="38"/>
      <c r="F115" s="38"/>
      <c r="G115" s="38"/>
      <c r="H115" s="38"/>
      <c r="I115" s="38"/>
      <c r="J115" s="38"/>
      <c r="K115" s="38"/>
      <c r="L115" s="38"/>
      <c r="M115" s="38"/>
      <c r="N115" s="38"/>
    </row>
    <row r="116" spans="1:14" x14ac:dyDescent="0.3">
      <c r="A116" s="39"/>
      <c r="B116" s="38"/>
      <c r="C116" s="38"/>
      <c r="D116" s="38"/>
      <c r="E116" s="38"/>
      <c r="F116" s="38"/>
      <c r="G116" s="38"/>
      <c r="H116" s="38"/>
      <c r="I116" s="38"/>
      <c r="J116" s="38"/>
      <c r="K116" s="38"/>
      <c r="L116" s="38"/>
      <c r="M116" s="38"/>
      <c r="N116" s="38"/>
    </row>
    <row r="117" spans="1:14" x14ac:dyDescent="0.3">
      <c r="A117" s="39"/>
      <c r="B117" s="38"/>
      <c r="C117" s="38"/>
      <c r="D117" s="38"/>
      <c r="E117" s="38"/>
      <c r="F117" s="38"/>
      <c r="G117" s="38"/>
      <c r="H117" s="38"/>
      <c r="I117" s="38"/>
      <c r="J117" s="38"/>
      <c r="K117" s="38"/>
      <c r="L117" s="38"/>
      <c r="M117" s="38"/>
      <c r="N117" s="38"/>
    </row>
    <row r="118" spans="1:14" x14ac:dyDescent="0.3">
      <c r="A118" s="39"/>
      <c r="B118" s="38"/>
      <c r="C118" s="38"/>
      <c r="D118" s="38"/>
      <c r="E118" s="38"/>
      <c r="F118" s="38"/>
      <c r="G118" s="38"/>
      <c r="H118" s="38"/>
      <c r="I118" s="38"/>
      <c r="J118" s="38"/>
      <c r="K118" s="38"/>
      <c r="L118" s="38"/>
      <c r="M118" s="38"/>
      <c r="N118" s="38"/>
    </row>
    <row r="119" spans="1:14" x14ac:dyDescent="0.3">
      <c r="A119" s="39"/>
      <c r="B119" s="38"/>
      <c r="C119" s="38"/>
      <c r="D119" s="38"/>
      <c r="E119" s="38"/>
      <c r="F119" s="38"/>
      <c r="G119" s="38"/>
      <c r="H119" s="38"/>
      <c r="I119" s="38"/>
      <c r="J119" s="38"/>
      <c r="K119" s="38"/>
      <c r="L119" s="38"/>
      <c r="M119" s="38"/>
      <c r="N119" s="38"/>
    </row>
  </sheetData>
  <mergeCells count="12">
    <mergeCell ref="A77:C77"/>
    <mergeCell ref="A72:K72"/>
    <mergeCell ref="A71:L71"/>
    <mergeCell ref="A73:C73"/>
    <mergeCell ref="A74:C74"/>
    <mergeCell ref="A75:C75"/>
    <mergeCell ref="A76:C76"/>
    <mergeCell ref="A1:N1"/>
    <mergeCell ref="A2:N2"/>
    <mergeCell ref="A3:N3"/>
    <mergeCell ref="A4:N4"/>
    <mergeCell ref="A70:C70"/>
  </mergeCells>
  <printOptions horizontalCentered="1" verticalCentered="1"/>
  <pageMargins left="0.39370078740157483" right="0.39370078740157483" top="0.35433070866141736" bottom="0.39370078740157483" header="0.39370078740157483" footer="0"/>
  <pageSetup paperSize="8" scale="59" orientation="landscape" r:id="rId1"/>
  <headerFooter>
    <oddHeader>&amp;R&amp;"Arial,Negrita"&amp;11CUADRO No. "B3"</oddHeader>
    <oddFooter>&amp;LFecha:  &amp;D&amp;R&amp;"Arial,Negrita"&amp;9Planificación Nacional - XM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Ene-Dic 2016</vt:lpstr>
      <vt:lpstr>Recaudación abierta</vt:lpstr>
      <vt:lpstr>'Ene-Dic 2016'!Área_de_impresión</vt:lpstr>
      <vt:lpstr>'Recaudación abierta'!Área_de_impresión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dc:creator>
  <cp:lastModifiedBy>Piaun Cabrera, Amparo Elizabeth</cp:lastModifiedBy>
  <cp:lastPrinted>2019-10-03T17:15:07Z</cp:lastPrinted>
  <dcterms:created xsi:type="dcterms:W3CDTF">2018-02-06T15:09:54Z</dcterms:created>
  <dcterms:modified xsi:type="dcterms:W3CDTF">2023-04-27T20:20:06Z</dcterms:modified>
</cp:coreProperties>
</file>