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pc240916\Documents\PLANIFICACIÓN\REPORTES DE CIERRRE MENSUAL\PUBLICACIÓN WEB\Reportes\"/>
    </mc:Choice>
  </mc:AlternateContent>
  <xr:revisionPtr revIDLastSave="0" documentId="13_ncr:1_{98781FC6-A2B2-4A2E-9898-56E6A359AE02}" xr6:coauthVersionLast="47" xr6:coauthVersionMax="47" xr10:uidLastSave="{00000000-0000-0000-0000-000000000000}"/>
  <bookViews>
    <workbookView xWindow="-108" yWindow="-108" windowWidth="23256" windowHeight="12600" tabRatio="601" xr2:uid="{165801EF-A604-4621-B373-49897BF5CA62}"/>
  </bookViews>
  <sheets>
    <sheet name="RECAUDACIÓN ANUAL" sheetId="1" r:id="rId1"/>
    <sheet name="Nota Metodológica" sheetId="2" r:id="rId2"/>
  </sheets>
  <definedNames>
    <definedName name="_xlnm.Print_Area" localSheetId="1">'Nota Metodológica'!$A$2:$K$30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2" i="1" l="1"/>
  <c r="R82" i="1"/>
  <c r="S82" i="1"/>
  <c r="T82" i="1"/>
  <c r="U82" i="1"/>
  <c r="V82" i="1"/>
  <c r="W82" i="1"/>
  <c r="X82" i="1"/>
  <c r="X71" i="1"/>
  <c r="X79" i="1" s="1"/>
  <c r="X74" i="1" s="1"/>
  <c r="W71" i="1"/>
  <c r="W79" i="1" s="1"/>
  <c r="W74" i="1" s="1"/>
  <c r="V71" i="1"/>
  <c r="V79" i="1" s="1"/>
  <c r="V74" i="1" s="1"/>
  <c r="U71" i="1"/>
  <c r="U79" i="1" s="1"/>
  <c r="U74" i="1" s="1"/>
  <c r="T71" i="1"/>
  <c r="T79" i="1" s="1"/>
  <c r="T74" i="1" s="1"/>
  <c r="S71" i="1"/>
  <c r="S79" i="1" s="1"/>
  <c r="S74" i="1" s="1"/>
  <c r="R71" i="1"/>
  <c r="R79" i="1" s="1"/>
  <c r="R74" i="1" s="1"/>
  <c r="Q71" i="1"/>
  <c r="Q79" i="1" s="1"/>
  <c r="Q74" i="1" s="1"/>
  <c r="P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79" i="1"/>
  <c r="P74" i="1" s="1"/>
  <c r="P71" i="1" s="1"/>
  <c r="C79" i="1"/>
  <c r="C74" i="1" s="1"/>
  <c r="C71" i="1" s="1"/>
  <c r="D79" i="1"/>
  <c r="D74" i="1" s="1"/>
  <c r="D71" i="1" s="1"/>
  <c r="E79" i="1"/>
  <c r="E74" i="1" s="1"/>
  <c r="E71" i="1" s="1"/>
  <c r="F79" i="1"/>
  <c r="F74" i="1" s="1"/>
  <c r="F71" i="1" s="1"/>
  <c r="G79" i="1"/>
  <c r="G74" i="1" s="1"/>
  <c r="G71" i="1" s="1"/>
  <c r="H79" i="1"/>
  <c r="H74" i="1" s="1"/>
  <c r="H71" i="1" s="1"/>
  <c r="I79" i="1"/>
  <c r="I74" i="1" s="1"/>
  <c r="I71" i="1" s="1"/>
  <c r="J79" i="1"/>
  <c r="J74" i="1" s="1"/>
  <c r="J71" i="1" s="1"/>
  <c r="K79" i="1"/>
  <c r="K74" i="1" s="1"/>
  <c r="K71" i="1" s="1"/>
  <c r="L79" i="1"/>
  <c r="L74" i="1" s="1"/>
  <c r="L71" i="1" s="1"/>
  <c r="M79" i="1"/>
  <c r="M74" i="1" s="1"/>
  <c r="M71" i="1" s="1"/>
  <c r="N79" i="1"/>
  <c r="N74" i="1" s="1"/>
  <c r="N71" i="1" s="1"/>
  <c r="O79" i="1"/>
  <c r="O74" i="1" s="1"/>
  <c r="O71" i="1" s="1"/>
  <c r="B82" i="1"/>
  <c r="B79" i="1"/>
  <c r="B74" i="1" s="1"/>
  <c r="B71" i="1" s="1"/>
  <c r="O81" i="1" l="1"/>
  <c r="C81" i="1"/>
  <c r="V81" i="1"/>
  <c r="H81" i="1"/>
  <c r="G81" i="1"/>
  <c r="W81" i="1"/>
  <c r="I81" i="1"/>
  <c r="X81" i="1"/>
  <c r="N81" i="1"/>
  <c r="F81" i="1"/>
  <c r="U81" i="1"/>
  <c r="M81" i="1"/>
  <c r="E81" i="1"/>
  <c r="T81" i="1"/>
  <c r="P81" i="1"/>
  <c r="L81" i="1"/>
  <c r="D81" i="1"/>
  <c r="S81" i="1"/>
  <c r="R81" i="1"/>
  <c r="J81" i="1"/>
  <c r="K81" i="1"/>
  <c r="Q81" i="1"/>
  <c r="B81" i="1"/>
</calcChain>
</file>

<file path=xl/sharedStrings.xml><?xml version="1.0" encoding="utf-8"?>
<sst xmlns="http://schemas.openxmlformats.org/spreadsheetml/2006/main" count="112" uniqueCount="112">
  <si>
    <t>CONCEPTOS</t>
  </si>
  <si>
    <t>Impuesto a la Renta Recaudado</t>
  </si>
  <si>
    <t xml:space="preserve">    Retenciones Mensuales</t>
  </si>
  <si>
    <t xml:space="preserve"> A la renta empresas petroleras y otros NEP</t>
  </si>
  <si>
    <t xml:space="preserve">   Anticipos al IR</t>
  </si>
  <si>
    <t>Declaraciones de Impuesto a la Renta</t>
  </si>
  <si>
    <t>Regularización de Activos en el Exterior</t>
  </si>
  <si>
    <t>Impuesto al Valor Agregado</t>
  </si>
  <si>
    <t xml:space="preserve">     IVA de Operaciones Internas</t>
  </si>
  <si>
    <t xml:space="preserve">     IVA de Importaciones</t>
  </si>
  <si>
    <t>Impuesto a los Consumos Especiales</t>
  </si>
  <si>
    <t xml:space="preserve">     ICE de Operaciones Internas</t>
  </si>
  <si>
    <t>ICE Aguas Minerales y Purificadas</t>
  </si>
  <si>
    <t>ICE Alcohol y Productos Alcohólicos</t>
  </si>
  <si>
    <t>ICE Armas de Fuego</t>
  </si>
  <si>
    <t>ICE Aviones, tricares,etc. y otros NEP</t>
  </si>
  <si>
    <t>ICE Bebidas energizantes</t>
  </si>
  <si>
    <t>ICE Bebidas Gaseosas</t>
  </si>
  <si>
    <t>ICE Bebidas no alcoholicas</t>
  </si>
  <si>
    <t>ICE Cerveza</t>
  </si>
  <si>
    <t>ICE Cigarrillos</t>
  </si>
  <si>
    <t>ICE Cocinas, calefones</t>
  </si>
  <si>
    <t>ICE Cuotas Membresías Clubes</t>
  </si>
  <si>
    <t>ICE Focos Incandescentes</t>
  </si>
  <si>
    <t>ICE Fundas Plásticas</t>
  </si>
  <si>
    <t>ICE Perfumes, Aguas de Tocador</t>
  </si>
  <si>
    <t>ICE Servicios Casino - Juegos Azar</t>
  </si>
  <si>
    <t>ICE Servicios Televisión Prepagada</t>
  </si>
  <si>
    <t>ICE Telecomunicaciones</t>
  </si>
  <si>
    <t>ICE Telefonía</t>
  </si>
  <si>
    <t>ICE Vehículos</t>
  </si>
  <si>
    <t>ICE Videojuegos</t>
  </si>
  <si>
    <t>ICE No Especificado</t>
  </si>
  <si>
    <t xml:space="preserve">     ICE de Importaciones</t>
  </si>
  <si>
    <t>Impuestos Fomento Ambiental</t>
  </si>
  <si>
    <t>Impuesto Redimible Botellas Plásticas no Retornables</t>
  </si>
  <si>
    <t>Impuesto a los Vehículos Motorizados</t>
  </si>
  <si>
    <t>Impuesto a la Salida de Divisas</t>
  </si>
  <si>
    <t>Impuesto salida del país</t>
  </si>
  <si>
    <t>Imp. Activos en el Exterior</t>
  </si>
  <si>
    <t>Regalías, patentes y utilidades de conservación minera</t>
  </si>
  <si>
    <t>Contribución para la atención integral del cáncer</t>
  </si>
  <si>
    <t>Impuesto Ingresos Extraordinarios</t>
  </si>
  <si>
    <t>Contribución única y temporal</t>
  </si>
  <si>
    <t>Contribución Post COVID Sociedades</t>
  </si>
  <si>
    <t>Contribución Post COVID Personas Naturales</t>
  </si>
  <si>
    <t>Intereses por Mora Tributaria</t>
  </si>
  <si>
    <t>Multas Tributarias Fiscales</t>
  </si>
  <si>
    <t>Otros Ingresos</t>
  </si>
  <si>
    <t>Contribución solidaria sobre el patrimonio</t>
  </si>
  <si>
    <t>Contribución solidaria sobre las utilidades</t>
  </si>
  <si>
    <t>Contribución solidaria sobre bienes inmuebles y derechos representativos de capital de propiedad de sociedades no residentes</t>
  </si>
  <si>
    <t>Contribución solidaria de un día de remuneración</t>
  </si>
  <si>
    <t>Contribución 2% IVA</t>
  </si>
  <si>
    <t>TOTAL RECAUDACIÓN</t>
  </si>
  <si>
    <t>Notas de Crédito</t>
  </si>
  <si>
    <t>Compensaciones</t>
  </si>
  <si>
    <t>TOTAL NETO</t>
  </si>
  <si>
    <t>Devoluciones I.Renta</t>
  </si>
  <si>
    <t>Devoluciones IVA</t>
  </si>
  <si>
    <t xml:space="preserve">Devoluciones Otros </t>
  </si>
  <si>
    <t xml:space="preserve">TOTAL EFECTIVO </t>
  </si>
  <si>
    <t>DIRECTOS</t>
  </si>
  <si>
    <t>INDIRECTOS</t>
  </si>
  <si>
    <t>ene-dic-00</t>
  </si>
  <si>
    <t>ene-dic-01</t>
  </si>
  <si>
    <t>ene-dic-02</t>
  </si>
  <si>
    <t>ene-dic-03</t>
  </si>
  <si>
    <t>ene-dic-04</t>
  </si>
  <si>
    <t>ene-dic-05</t>
  </si>
  <si>
    <t>ene-dic-06</t>
  </si>
  <si>
    <t>ene-dic-07</t>
  </si>
  <si>
    <t>ene-dic-08</t>
  </si>
  <si>
    <t>ene-dic-09</t>
  </si>
  <si>
    <t>ene-dic-10</t>
  </si>
  <si>
    <t>ene-dic-11</t>
  </si>
  <si>
    <t>ene-dic-12</t>
  </si>
  <si>
    <t>ene-dic-13</t>
  </si>
  <si>
    <t>ene-dic-14</t>
  </si>
  <si>
    <t>ene-dic-15</t>
  </si>
  <si>
    <t>ene-dic-16</t>
  </si>
  <si>
    <t>ene-dic-17</t>
  </si>
  <si>
    <t>ene-dic-18</t>
  </si>
  <si>
    <t>ene-dic-19</t>
  </si>
  <si>
    <t>ene-dic-20</t>
  </si>
  <si>
    <t>ene-dic-21</t>
  </si>
  <si>
    <t>ene-dic-22</t>
  </si>
  <si>
    <t>CONSOLIDADO NACIONAL</t>
  </si>
  <si>
    <t>-miles de dólares-</t>
  </si>
  <si>
    <t>Personas Naturales</t>
  </si>
  <si>
    <t>Personas Jurídicas</t>
  </si>
  <si>
    <t>Herencias, Legados y Donaciones</t>
  </si>
  <si>
    <t>Microempresas</t>
  </si>
  <si>
    <t xml:space="preserve">Notas:   </t>
  </si>
  <si>
    <r>
      <rPr>
        <b/>
        <sz val="8"/>
        <rFont val="Calibri"/>
        <family val="2"/>
        <scheme val="minor"/>
      </rPr>
      <t>Elaboración</t>
    </r>
    <r>
      <rPr>
        <sz val="8"/>
        <rFont val="Calibri"/>
        <family val="2"/>
        <scheme val="minor"/>
      </rPr>
      <t>:    Dirección Nacional de Planificación y Gestión Estratégica.-  SRI</t>
    </r>
  </si>
  <si>
    <t>NOTA METODOLÓGICA</t>
  </si>
  <si>
    <t>RISE</t>
  </si>
  <si>
    <t>Impuesto Ambiental Contaminación Vehicular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</si>
  <si>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Base de datos SRI - BCE - SENAE - GI Recaudación y Reintegro</t>
    </r>
  </si>
  <si>
    <t xml:space="preserve">La serie histórica de recaudación presenta un cambio metodológico a partir del año 2015; hasta el año 2014 los valores por impuesto son valores en efectivo; en cambio, a partir del año 2015, los valores por impuesto representan el total recaudado, reflejando así la gestión realizada por la Administración Tributaria. </t>
  </si>
  <si>
    <t>(1) A partir del año 2019 las cifras se consideran provisionales sujetas a revisión.</t>
  </si>
  <si>
    <r>
      <t xml:space="preserve">Tierras Rurales </t>
    </r>
    <r>
      <rPr>
        <b/>
        <vertAlign val="superscript"/>
        <sz val="10"/>
        <color theme="3"/>
        <rFont val="Arial"/>
        <family val="2"/>
      </rPr>
      <t>(2)</t>
    </r>
  </si>
  <si>
    <t>(2) Impuesto derogado a partir del año 2018. Desde el año 2021 valores recaudados por gestión, se incluyenen el rubro Otros Ingresos.</t>
  </si>
  <si>
    <r>
      <t>I. CIRCULACION DE CAPITALES</t>
    </r>
    <r>
      <rPr>
        <b/>
        <vertAlign val="superscript"/>
        <sz val="10"/>
        <rFont val="Arial"/>
        <family val="2"/>
      </rPr>
      <t>(3)</t>
    </r>
  </si>
  <si>
    <r>
      <t xml:space="preserve">(-) Devoluciones </t>
    </r>
    <r>
      <rPr>
        <vertAlign val="superscript"/>
        <sz val="10"/>
        <rFont val="Arial"/>
        <family val="2"/>
      </rPr>
      <t>(4)</t>
    </r>
  </si>
  <si>
    <t>(3) Impuesto vigente en el año 2000; para el 2001 el valor corresponde  a remanentes del año 2000, en el cual el impuesto fue del 0,8%.</t>
  </si>
  <si>
    <t xml:space="preserve">(4) El valor de devoluciones de IVA corresponde al sector público. </t>
  </si>
  <si>
    <t>Es así que, del año 2000 al 2014, el "TOTAL EFECTIVO" corresponde al valor de recaudación en efectivo de los impuestos, sin considerar notas de crédito y compensaciones; el "TOTAL NETO" corresponde a la recaudación en efectivo menos las devoluciones de impuestos y el "TOTAL RECAUDACIÓN" corresponde a la suma del valor neto más notas de crédito y compensaciones.</t>
  </si>
  <si>
    <r>
      <t xml:space="preserve">RECAUDACIÓN ANUAL DE LA GESTIÓN DEL SERVICIO DE RENTAS INTERNAS </t>
    </r>
    <r>
      <rPr>
        <b/>
        <vertAlign val="superscript"/>
        <sz val="14"/>
        <rFont val="Arial"/>
        <family val="2"/>
      </rPr>
      <t>(1)</t>
    </r>
  </si>
  <si>
    <t>A partir del año 2015, el "TOTAL RECAUDACIÓN" corresponde a la suma del valor total recaudado por impuesto; al descontar las Notas de Crédito y Compensaciones del total recaudado se obtiene el "TOTAL EFECTIVO" y finalmente, al restar las devoluciones del total efectivo se obtiene el "TOTAL NETO".</t>
  </si>
  <si>
    <t>ene-dic-23</t>
  </si>
  <si>
    <t>ENERO - DICIEMBRE  2000 - 2023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</si>
</sst>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US$&quot;* #,##0.00_-;\-&quot;US$&quot;* #,##0.00_-;_-&quot;US$&quot;* &quot;-&quot;??_-;_-@_-"/>
    <numFmt numFmtId="164" formatCode="_(* #,##0.00_);_(* \(#,##0.00\);_(* &quot;-&quot;??_);_(@_)"/>
    <numFmt numFmtId="165" formatCode="#,##0.0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name val="Tahoma"/>
      <family val="2"/>
    </font>
    <font>
      <b/>
      <sz val="12"/>
      <color theme="0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i/>
      <sz val="10"/>
      <color theme="3" tint="-0.499984740745262"/>
      <name val="Arial"/>
      <family val="2"/>
    </font>
    <font>
      <b/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vertAlign val="superscript"/>
      <sz val="10"/>
      <color theme="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9A1D1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3A8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2">
    <xf numFmtId="0" fontId="0" fillId="0" borderId="0" xfId="0"/>
    <xf numFmtId="4" fontId="5" fillId="2" borderId="0" xfId="3" applyNumberFormat="1" applyFont="1" applyFill="1" applyAlignment="1">
      <alignment vertical="center"/>
    </xf>
    <xf numFmtId="0" fontId="2" fillId="0" borderId="3" xfId="2" quotePrefix="1" applyBorder="1" applyAlignment="1">
      <alignment horizontal="left"/>
    </xf>
    <xf numFmtId="0" fontId="2" fillId="0" borderId="3" xfId="2" applyBorder="1" applyAlignment="1">
      <alignment horizontal="left" indent="1"/>
    </xf>
    <xf numFmtId="0" fontId="2" fillId="0" borderId="3" xfId="2" applyBorder="1" applyAlignment="1">
      <alignment vertical="center"/>
    </xf>
    <xf numFmtId="0" fontId="7" fillId="0" borderId="3" xfId="2" applyFont="1" applyBorder="1" applyAlignment="1">
      <alignment vertical="center"/>
    </xf>
    <xf numFmtId="164" fontId="2" fillId="0" borderId="3" xfId="4" applyFont="1" applyBorder="1" applyAlignment="1" applyProtection="1">
      <alignment horizontal="left" indent="3"/>
    </xf>
    <xf numFmtId="164" fontId="2" fillId="0" borderId="3" xfId="5" applyFont="1" applyBorder="1" applyAlignment="1" applyProtection="1">
      <alignment horizontal="left" indent="3"/>
    </xf>
    <xf numFmtId="164" fontId="2" fillId="0" borderId="3" xfId="6" applyFont="1" applyFill="1" applyBorder="1" applyAlignment="1" applyProtection="1">
      <alignment horizontal="left" indent="3"/>
    </xf>
    <xf numFmtId="164" fontId="2" fillId="0" borderId="3" xfId="5" applyFont="1" applyFill="1" applyBorder="1" applyAlignment="1" applyProtection="1">
      <alignment horizontal="left" indent="3"/>
    </xf>
    <xf numFmtId="0" fontId="2" fillId="0" borderId="3" xfId="2" applyBorder="1" applyAlignment="1">
      <alignment horizontal="left" indent="3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9" fillId="0" borderId="4" xfId="3" applyFont="1" applyBorder="1" applyAlignment="1">
      <alignment vertical="top" wrapText="1"/>
    </xf>
    <xf numFmtId="0" fontId="8" fillId="0" borderId="4" xfId="3" applyFont="1" applyBorder="1" applyAlignment="1">
      <alignment vertical="center" wrapText="1"/>
    </xf>
    <xf numFmtId="0" fontId="8" fillId="0" borderId="7" xfId="3" applyFont="1" applyBorder="1" applyAlignment="1">
      <alignment vertical="center" wrapText="1"/>
    </xf>
    <xf numFmtId="0" fontId="2" fillId="3" borderId="0" xfId="2" applyFill="1"/>
    <xf numFmtId="0" fontId="2" fillId="0" borderId="8" xfId="2" applyBorder="1"/>
    <xf numFmtId="0" fontId="2" fillId="0" borderId="3" xfId="2" applyBorder="1"/>
    <xf numFmtId="0" fontId="2" fillId="3" borderId="3" xfId="2" applyFill="1" applyBorder="1"/>
    <xf numFmtId="0" fontId="10" fillId="0" borderId="0" xfId="3" applyFont="1" applyAlignment="1">
      <alignment vertical="center"/>
    </xf>
    <xf numFmtId="0" fontId="7" fillId="3" borderId="0" xfId="2" applyFont="1" applyFill="1"/>
    <xf numFmtId="0" fontId="11" fillId="2" borderId="0" xfId="1" applyNumberFormat="1" applyFont="1" applyFill="1" applyAlignment="1">
      <alignment vertical="center" wrapText="1"/>
    </xf>
    <xf numFmtId="165" fontId="2" fillId="3" borderId="0" xfId="2" applyNumberFormat="1" applyFill="1"/>
    <xf numFmtId="165" fontId="7" fillId="3" borderId="0" xfId="2" applyNumberFormat="1" applyFont="1" applyFill="1"/>
    <xf numFmtId="4" fontId="12" fillId="2" borderId="0" xfId="3" applyNumberFormat="1" applyFont="1" applyFill="1" applyAlignment="1">
      <alignment vertical="center"/>
    </xf>
    <xf numFmtId="165" fontId="7" fillId="0" borderId="0" xfId="6" applyNumberFormat="1" applyFont="1" applyBorder="1"/>
    <xf numFmtId="165" fontId="13" fillId="2" borderId="0" xfId="2" applyNumberFormat="1" applyFont="1" applyFill="1" applyAlignment="1">
      <alignment vertical="center"/>
    </xf>
    <xf numFmtId="3" fontId="2" fillId="0" borderId="3" xfId="2" applyNumberFormat="1" applyBorder="1" applyAlignment="1">
      <alignment vertical="center"/>
    </xf>
    <xf numFmtId="3" fontId="2" fillId="0" borderId="4" xfId="2" applyNumberFormat="1" applyBorder="1" applyAlignment="1">
      <alignment vertical="center"/>
    </xf>
    <xf numFmtId="3" fontId="7" fillId="0" borderId="3" xfId="2" applyNumberFormat="1" applyFont="1" applyBorder="1" applyAlignment="1">
      <alignment vertical="center"/>
    </xf>
    <xf numFmtId="3" fontId="2" fillId="0" borderId="3" xfId="2" applyNumberFormat="1" applyBorder="1"/>
    <xf numFmtId="3" fontId="7" fillId="0" borderId="6" xfId="2" applyNumberFormat="1" applyFont="1" applyBorder="1" applyAlignment="1">
      <alignment vertical="center"/>
    </xf>
    <xf numFmtId="3" fontId="7" fillId="0" borderId="8" xfId="2" applyNumberFormat="1" applyFont="1" applyBorder="1" applyAlignment="1">
      <alignment vertical="center"/>
    </xf>
    <xf numFmtId="3" fontId="7" fillId="0" borderId="5" xfId="2" applyNumberFormat="1" applyFont="1" applyBorder="1" applyAlignment="1">
      <alignment vertical="center"/>
    </xf>
    <xf numFmtId="3" fontId="2" fillId="3" borderId="0" xfId="2" applyNumberFormat="1" applyFill="1"/>
    <xf numFmtId="3" fontId="2" fillId="0" borderId="10" xfId="2" applyNumberFormat="1" applyBorder="1"/>
    <xf numFmtId="3" fontId="2" fillId="0" borderId="11" xfId="2" applyNumberFormat="1" applyBorder="1"/>
    <xf numFmtId="3" fontId="2" fillId="3" borderId="11" xfId="2" applyNumberFormat="1" applyFill="1" applyBorder="1"/>
    <xf numFmtId="3" fontId="10" fillId="0" borderId="0" xfId="3" applyNumberFormat="1" applyFont="1" applyAlignment="1">
      <alignment vertical="center"/>
    </xf>
    <xf numFmtId="3" fontId="14" fillId="0" borderId="0" xfId="3" applyNumberFormat="1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6" fillId="3" borderId="0" xfId="2" applyFont="1" applyFill="1" applyAlignment="1">
      <alignment horizontal="center"/>
    </xf>
    <xf numFmtId="0" fontId="17" fillId="3" borderId="0" xfId="2" applyFont="1" applyFill="1" applyAlignment="1">
      <alignment horizontal="center"/>
    </xf>
    <xf numFmtId="0" fontId="18" fillId="3" borderId="0" xfId="2" quotePrefix="1" applyFont="1" applyFill="1" applyAlignment="1">
      <alignment horizontal="center"/>
    </xf>
    <xf numFmtId="0" fontId="2" fillId="0" borderId="0" xfId="2"/>
    <xf numFmtId="0" fontId="19" fillId="0" borderId="13" xfId="2" applyFont="1" applyBorder="1" applyAlignment="1">
      <alignment horizontal="left" indent="4"/>
    </xf>
    <xf numFmtId="0" fontId="11" fillId="2" borderId="0" xfId="1" applyNumberFormat="1" applyFont="1" applyFill="1" applyAlignment="1">
      <alignment vertical="center"/>
    </xf>
    <xf numFmtId="0" fontId="20" fillId="2" borderId="0" xfId="1" applyNumberFormat="1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justify"/>
    </xf>
    <xf numFmtId="0" fontId="16" fillId="3" borderId="0" xfId="2" applyFont="1" applyFill="1"/>
    <xf numFmtId="0" fontId="17" fillId="3" borderId="0" xfId="2" applyFont="1" applyFill="1"/>
    <xf numFmtId="0" fontId="18" fillId="3" borderId="0" xfId="2" quotePrefix="1" applyFont="1" applyFill="1"/>
    <xf numFmtId="0" fontId="2" fillId="3" borderId="9" xfId="2" applyFill="1" applyBorder="1"/>
    <xf numFmtId="3" fontId="7" fillId="0" borderId="10" xfId="2" applyNumberFormat="1" applyFont="1" applyBorder="1" applyAlignment="1">
      <alignment vertical="center"/>
    </xf>
    <xf numFmtId="3" fontId="7" fillId="0" borderId="0" xfId="2" applyNumberFormat="1" applyFont="1" applyAlignment="1">
      <alignment vertical="center"/>
    </xf>
    <xf numFmtId="3" fontId="7" fillId="0" borderId="11" xfId="2" applyNumberFormat="1" applyFont="1" applyBorder="1" applyAlignment="1">
      <alignment vertical="center"/>
    </xf>
    <xf numFmtId="3" fontId="7" fillId="0" borderId="9" xfId="2" applyNumberFormat="1" applyFont="1" applyBorder="1" applyAlignment="1">
      <alignment vertical="center"/>
    </xf>
    <xf numFmtId="3" fontId="7" fillId="0" borderId="12" xfId="2" applyNumberFormat="1" applyFont="1" applyBorder="1" applyAlignment="1">
      <alignment vertical="center"/>
    </xf>
    <xf numFmtId="3" fontId="7" fillId="3" borderId="1" xfId="2" applyNumberFormat="1" applyFont="1" applyFill="1" applyBorder="1"/>
    <xf numFmtId="0" fontId="10" fillId="6" borderId="14" xfId="3" applyFont="1" applyFill="1" applyBorder="1" applyAlignment="1">
      <alignment vertical="center"/>
    </xf>
    <xf numFmtId="3" fontId="10" fillId="6" borderId="14" xfId="3" applyNumberFormat="1" applyFont="1" applyFill="1" applyBorder="1" applyAlignment="1">
      <alignment vertical="center"/>
    </xf>
    <xf numFmtId="0" fontId="26" fillId="0" borderId="15" xfId="3" applyFont="1" applyBorder="1" applyAlignment="1">
      <alignment vertical="center"/>
    </xf>
    <xf numFmtId="0" fontId="26" fillId="0" borderId="16" xfId="3" applyFont="1" applyBorder="1" applyAlignment="1">
      <alignment vertical="center"/>
    </xf>
    <xf numFmtId="0" fontId="6" fillId="7" borderId="4" xfId="3" applyFont="1" applyFill="1" applyBorder="1" applyAlignment="1">
      <alignment vertical="center"/>
    </xf>
    <xf numFmtId="3" fontId="6" fillId="7" borderId="4" xfId="3" applyNumberFormat="1" applyFont="1" applyFill="1" applyBorder="1" applyAlignment="1">
      <alignment vertical="center"/>
    </xf>
    <xf numFmtId="3" fontId="6" fillId="7" borderId="3" xfId="3" applyNumberFormat="1" applyFont="1" applyFill="1" applyBorder="1" applyAlignment="1">
      <alignment vertical="center"/>
    </xf>
    <xf numFmtId="0" fontId="6" fillId="7" borderId="2" xfId="3" applyFont="1" applyFill="1" applyBorder="1" applyAlignment="1">
      <alignment vertical="center"/>
    </xf>
    <xf numFmtId="3" fontId="6" fillId="7" borderId="2" xfId="3" applyNumberFormat="1" applyFont="1" applyFill="1" applyBorder="1" applyAlignment="1">
      <alignment vertical="center"/>
    </xf>
    <xf numFmtId="3" fontId="6" fillId="7" borderId="8" xfId="3" applyNumberFormat="1" applyFont="1" applyFill="1" applyBorder="1" applyAlignment="1">
      <alignment vertical="center"/>
    </xf>
    <xf numFmtId="0" fontId="7" fillId="4" borderId="1" xfId="2" applyFont="1" applyFill="1" applyBorder="1"/>
    <xf numFmtId="0" fontId="2" fillId="8" borderId="3" xfId="2" applyFill="1" applyBorder="1" applyAlignment="1">
      <alignment horizontal="left" indent="1"/>
    </xf>
    <xf numFmtId="3" fontId="2" fillId="8" borderId="3" xfId="2" applyNumberFormat="1" applyFill="1" applyBorder="1" applyAlignment="1">
      <alignment vertical="center"/>
    </xf>
    <xf numFmtId="0" fontId="2" fillId="2" borderId="0" xfId="2" applyFill="1"/>
    <xf numFmtId="165" fontId="2" fillId="2" borderId="0" xfId="2" applyNumberFormat="1" applyFill="1"/>
    <xf numFmtId="165" fontId="0" fillId="2" borderId="0" xfId="0" applyNumberFormat="1" applyFill="1"/>
    <xf numFmtId="165" fontId="3" fillId="9" borderId="17" xfId="2" applyNumberFormat="1" applyFont="1" applyFill="1" applyBorder="1" applyAlignment="1">
      <alignment horizontal="center" vertical="center" wrapText="1"/>
    </xf>
    <xf numFmtId="3" fontId="2" fillId="2" borderId="11" xfId="2" applyNumberFormat="1" applyFill="1" applyBorder="1"/>
    <xf numFmtId="0" fontId="25" fillId="2" borderId="0" xfId="0" applyFont="1" applyFill="1" applyAlignment="1">
      <alignment vertical="top" wrapText="1"/>
    </xf>
    <xf numFmtId="0" fontId="25" fillId="2" borderId="9" xfId="0" applyFont="1" applyFill="1" applyBorder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27" fillId="3" borderId="0" xfId="2" applyFont="1" applyFill="1" applyAlignment="1">
      <alignment horizontal="center"/>
    </xf>
    <xf numFmtId="0" fontId="29" fillId="3" borderId="0" xfId="2" quotePrefix="1" applyFont="1" applyFill="1" applyAlignment="1">
      <alignment horizontal="center"/>
    </xf>
    <xf numFmtId="0" fontId="10" fillId="5" borderId="4" xfId="3" applyFont="1" applyFill="1" applyBorder="1" applyAlignment="1">
      <alignment horizontal="center" vertical="center"/>
    </xf>
    <xf numFmtId="0" fontId="10" fillId="5" borderId="0" xfId="3" applyFont="1" applyFill="1" applyAlignment="1">
      <alignment horizontal="center" vertical="center"/>
    </xf>
    <xf numFmtId="0" fontId="0" fillId="2" borderId="0" xfId="0" applyFill="1" applyAlignment="1">
      <alignment horizontal="justify" vertical="top" wrapText="1"/>
    </xf>
    <xf numFmtId="0" fontId="25" fillId="2" borderId="0" xfId="0" applyFont="1" applyFill="1" applyAlignment="1">
      <alignment horizontal="justify" vertical="top" wrapText="1"/>
    </xf>
    <xf numFmtId="165" fontId="3" fillId="9" borderId="18" xfId="2" applyNumberFormat="1" applyFont="1" applyFill="1" applyBorder="1" applyAlignment="1">
      <alignment horizontal="center" vertical="center" wrapText="1"/>
    </xf>
    <xf numFmtId="0" fontId="0" fillId="0" borderId="11" xfId="0" applyBorder="1"/>
  </cellXfs>
  <cellStyles count="8">
    <cellStyle name="Millares 2 3" xfId="6" xr:uid="{F467A7B7-53A5-4ACB-884E-CFA64C9CEC1A}"/>
    <cellStyle name="Millares 2 52" xfId="7" xr:uid="{DF4D09B1-3D6F-4FB4-AEBC-B2E6769ACB59}"/>
    <cellStyle name="Millares 8" xfId="4" xr:uid="{710658FC-F545-4E5F-A96A-1C984249A748}"/>
    <cellStyle name="Millares_2005_01 2" xfId="5" xr:uid="{007E1FFA-65D6-48AD-A6B0-27C3E1A22336}"/>
    <cellStyle name="Moneda" xfId="1" builtinId="4"/>
    <cellStyle name="Normal" xfId="0" builtinId="0"/>
    <cellStyle name="Normal 2 2" xfId="2" xr:uid="{ACAF8FB3-AC60-437E-8920-2A6136C673E3}"/>
    <cellStyle name="Normal_Libro1" xfId="3" xr:uid="{BD38E5B8-A566-430D-ABCE-7A54C8CF48FD}"/>
  </cellStyles>
  <dxfs count="0"/>
  <tableStyles count="0" defaultTableStyle="TableStyleMedium2" defaultPivotStyle="PivotStyleLight16"/>
  <colors>
    <mruColors>
      <color rgb="FFF0F3FA"/>
      <color rgb="FFE9EDF7"/>
      <color rgb="FFCDE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533346</xdr:colOff>
      <xdr:row>0</xdr:row>
      <xdr:rowOff>0</xdr:rowOff>
    </xdr:from>
    <xdr:to>
      <xdr:col>0</xdr:col>
      <xdr:colOff>2324100</xdr:colOff>
      <xdr:row>4</xdr:row>
      <xdr:rowOff>213360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E2829AD3-9F69-4692-1A24-5C4FCE2F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9" t="8018" r="41835" b="41582"/>
        <a:stretch>
          <a:fillRect/>
        </a:stretch>
      </xdr:blipFill>
      <xdr:spPr bwMode="auto">
        <a:xfrm>
          <a:off x="533346" y="0"/>
          <a:ext cx="1790754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6E15-FC90-4E18-8148-BE3CFE068A13}">
  <dimension ref="A1:DU95"/>
  <sheetViews>
    <sheetView tabSelected="1" zoomScaleNormal="100" workbookViewId="0">
      <pane xSplit="1" ySplit="6" topLeftCell="Q66" activePane="bottomRight" state="frozen"/>
      <selection pane="topRight" activeCell="B1" sqref="B1"/>
      <selection pane="bottomLeft" activeCell="A7" sqref="A7"/>
      <selection pane="bottomRight" activeCell="AA84" sqref="AA84"/>
    </sheetView>
  </sheetViews>
  <sheetFormatPr baseColWidth="10" defaultRowHeight="14.4" x14ac:dyDescent="0.3"/>
  <cols>
    <col min="1" max="1" width="40.5546875" style="51" customWidth="1"/>
    <col min="2" max="2" width="11.88671875" style="51" customWidth="1"/>
    <col min="3" max="13" width="11.5546875" style="51" customWidth="1"/>
    <col min="14" max="24" width="14.109375" style="51" customWidth="1"/>
    <col min="25" max="25" width="15" style="51" customWidth="1"/>
    <col min="26" max="16384" width="11.5546875" style="51"/>
  </cols>
  <sheetData>
    <row r="1" spans="1:125" s="18" customFormat="1" ht="18.600000000000001" customHeight="1" x14ac:dyDescent="0.3">
      <c r="B1" s="84" t="s">
        <v>108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44"/>
    </row>
    <row r="2" spans="1:125" s="18" customFormat="1" ht="18.600000000000001" customHeight="1" x14ac:dyDescent="0.3">
      <c r="B2" s="84" t="s">
        <v>111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44"/>
    </row>
    <row r="3" spans="1:125" s="18" customFormat="1" ht="18.600000000000001" customHeight="1" x14ac:dyDescent="0.3">
      <c r="B3" s="84" t="s">
        <v>87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45"/>
    </row>
    <row r="4" spans="1:125" s="18" customFormat="1" ht="18.600000000000001" customHeight="1" x14ac:dyDescent="0.25">
      <c r="B4" s="85" t="s">
        <v>88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46"/>
      <c r="CS4" s="25"/>
      <c r="DP4" s="47"/>
      <c r="DQ4" s="47"/>
      <c r="DR4" s="47"/>
      <c r="DS4" s="47"/>
      <c r="DT4" s="47"/>
      <c r="DU4" s="47"/>
    </row>
    <row r="5" spans="1:125" s="18" customFormat="1" ht="18.600000000000001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CS5" s="25"/>
    </row>
    <row r="6" spans="1:125" customFormat="1" ht="24.6" customHeight="1" x14ac:dyDescent="0.3">
      <c r="A6" s="79" t="s">
        <v>0</v>
      </c>
      <c r="B6" s="79" t="s">
        <v>64</v>
      </c>
      <c r="C6" s="79" t="s">
        <v>65</v>
      </c>
      <c r="D6" s="79" t="s">
        <v>66</v>
      </c>
      <c r="E6" s="79" t="s">
        <v>67</v>
      </c>
      <c r="F6" s="79" t="s">
        <v>68</v>
      </c>
      <c r="G6" s="79" t="s">
        <v>69</v>
      </c>
      <c r="H6" s="79" t="s">
        <v>70</v>
      </c>
      <c r="I6" s="79" t="s">
        <v>71</v>
      </c>
      <c r="J6" s="79" t="s">
        <v>72</v>
      </c>
      <c r="K6" s="79" t="s">
        <v>73</v>
      </c>
      <c r="L6" s="79" t="s">
        <v>74</v>
      </c>
      <c r="M6" s="79" t="s">
        <v>75</v>
      </c>
      <c r="N6" s="79" t="s">
        <v>76</v>
      </c>
      <c r="O6" s="79" t="s">
        <v>77</v>
      </c>
      <c r="P6" s="79" t="s">
        <v>78</v>
      </c>
      <c r="Q6" s="79" t="s">
        <v>79</v>
      </c>
      <c r="R6" s="79" t="s">
        <v>80</v>
      </c>
      <c r="S6" s="79" t="s">
        <v>81</v>
      </c>
      <c r="T6" s="79" t="s">
        <v>82</v>
      </c>
      <c r="U6" s="79" t="s">
        <v>83</v>
      </c>
      <c r="V6" s="79" t="s">
        <v>84</v>
      </c>
      <c r="W6" s="79" t="s">
        <v>85</v>
      </c>
      <c r="X6" s="79" t="s">
        <v>86</v>
      </c>
      <c r="Y6" s="90" t="s">
        <v>110</v>
      </c>
      <c r="Z6" s="65"/>
      <c r="AA6" s="65"/>
      <c r="AB6" s="65"/>
      <c r="AC6" s="66"/>
    </row>
    <row r="7" spans="1:125" customFormat="1" ht="6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7"/>
      <c r="R7" s="1"/>
      <c r="S7" s="29"/>
      <c r="T7" s="29"/>
      <c r="U7" s="29"/>
      <c r="V7" s="29"/>
      <c r="W7" s="29"/>
      <c r="X7" s="29"/>
      <c r="Y7" s="91"/>
    </row>
    <row r="8" spans="1:125" customFormat="1" x14ac:dyDescent="0.3">
      <c r="A8" s="70" t="s">
        <v>1</v>
      </c>
      <c r="B8" s="71">
        <v>266925.69333472836</v>
      </c>
      <c r="C8" s="71">
        <v>591660.37845999992</v>
      </c>
      <c r="D8" s="71">
        <v>670974.57657000003</v>
      </c>
      <c r="E8" s="71">
        <v>775073.39098000003</v>
      </c>
      <c r="F8" s="71">
        <v>928915.91357000009</v>
      </c>
      <c r="G8" s="71">
        <v>1243017.2263500001</v>
      </c>
      <c r="H8" s="71">
        <v>1510935.5406500001</v>
      </c>
      <c r="I8" s="71">
        <v>1756774.5190599998</v>
      </c>
      <c r="J8" s="71">
        <v>2369246.84112</v>
      </c>
      <c r="K8" s="71">
        <v>2551744.9619800001</v>
      </c>
      <c r="L8" s="71">
        <v>2428047.2014899999</v>
      </c>
      <c r="M8" s="71">
        <v>3112112.9991630004</v>
      </c>
      <c r="N8" s="71">
        <v>3391236.8926299997</v>
      </c>
      <c r="O8" s="71">
        <v>3933235.7132030004</v>
      </c>
      <c r="P8" s="71">
        <v>4273914.4871490998</v>
      </c>
      <c r="Q8" s="71">
        <v>5063206.8743110998</v>
      </c>
      <c r="R8" s="71">
        <v>3946284.2312942995</v>
      </c>
      <c r="S8" s="71">
        <v>4176982.0880263997</v>
      </c>
      <c r="T8" s="71">
        <v>5319676.8575299904</v>
      </c>
      <c r="U8" s="71">
        <v>4769906.27815999</v>
      </c>
      <c r="V8" s="71">
        <v>4406689.4580900185</v>
      </c>
      <c r="W8" s="72">
        <v>4330621.3345000017</v>
      </c>
      <c r="X8" s="72">
        <v>5336968.3677800037</v>
      </c>
      <c r="Y8" s="72">
        <v>5817621.8095900044</v>
      </c>
    </row>
    <row r="9" spans="1:125" customFormat="1" x14ac:dyDescent="0.3">
      <c r="A9" s="2" t="s">
        <v>2</v>
      </c>
      <c r="B9" s="30">
        <v>190182.86584892171</v>
      </c>
      <c r="C9" s="30">
        <v>324971.05476999993</v>
      </c>
      <c r="D9" s="30">
        <v>425781.12644999998</v>
      </c>
      <c r="E9" s="30">
        <v>513539.79707999999</v>
      </c>
      <c r="F9" s="30">
        <v>586119.45366999996</v>
      </c>
      <c r="G9" s="30">
        <v>683186.81154999998</v>
      </c>
      <c r="H9" s="30">
        <v>841352.39189999993</v>
      </c>
      <c r="I9" s="30">
        <v>1047034.9461299999</v>
      </c>
      <c r="J9" s="30">
        <v>1377986.8757399996</v>
      </c>
      <c r="K9" s="30">
        <v>1332928.9063500001</v>
      </c>
      <c r="L9" s="30">
        <v>1560163.4444800001</v>
      </c>
      <c r="M9" s="30">
        <v>1880161.0883599997</v>
      </c>
      <c r="N9" s="30">
        <v>2140087.1892400002</v>
      </c>
      <c r="O9" s="30">
        <v>2398340.44514</v>
      </c>
      <c r="P9" s="30">
        <v>2584029.8683213345</v>
      </c>
      <c r="Q9" s="30">
        <v>2752657.5767185003</v>
      </c>
      <c r="R9" s="30">
        <v>2410700.5081240004</v>
      </c>
      <c r="S9" s="30">
        <v>2578201.3506263997</v>
      </c>
      <c r="T9" s="30">
        <v>2857539.012139997</v>
      </c>
      <c r="U9" s="30">
        <v>2847442.0697099944</v>
      </c>
      <c r="V9" s="30">
        <v>2787065.0175400176</v>
      </c>
      <c r="W9" s="30">
        <v>3416215.9950200021</v>
      </c>
      <c r="X9" s="30">
        <v>3885534.6399300024</v>
      </c>
      <c r="Y9" s="30">
        <v>4010711.3648200054</v>
      </c>
    </row>
    <row r="10" spans="1:125" customFormat="1" x14ac:dyDescent="0.3">
      <c r="A10" s="3" t="s">
        <v>3</v>
      </c>
      <c r="B10" s="30"/>
      <c r="C10" s="30"/>
      <c r="D10" s="30"/>
      <c r="E10" s="30">
        <v>15825.724340000001</v>
      </c>
      <c r="F10" s="30">
        <v>20774.402830000003</v>
      </c>
      <c r="G10" s="30">
        <v>19913.78501</v>
      </c>
      <c r="H10" s="30">
        <v>13556.918370000003</v>
      </c>
      <c r="I10" s="30">
        <v>15925.598760000001</v>
      </c>
      <c r="J10" s="30">
        <v>35596.197509999998</v>
      </c>
      <c r="K10" s="30">
        <v>73394.208500000008</v>
      </c>
      <c r="L10" s="30">
        <v>11300.911110000001</v>
      </c>
      <c r="M10" s="30">
        <v>124327.07799999998</v>
      </c>
      <c r="N10" s="30">
        <v>76599.502810000005</v>
      </c>
      <c r="O10" s="30">
        <v>76491.546149999995</v>
      </c>
      <c r="P10" s="30">
        <v>76546.435370000007</v>
      </c>
      <c r="Q10" s="30">
        <v>67982.92194</v>
      </c>
      <c r="R10" s="30">
        <v>79142.867759999994</v>
      </c>
      <c r="S10" s="30">
        <v>63305.313390000003</v>
      </c>
      <c r="T10" s="30">
        <v>81171.451509999999</v>
      </c>
      <c r="U10" s="30">
        <v>75498.925570000007</v>
      </c>
      <c r="V10" s="30">
        <v>57368.288849999997</v>
      </c>
      <c r="W10" s="30">
        <v>66926.751400000008</v>
      </c>
      <c r="X10" s="30">
        <v>65473.627080000006</v>
      </c>
      <c r="Y10" s="30">
        <v>57553.206140000002</v>
      </c>
    </row>
    <row r="11" spans="1:125" customFormat="1" x14ac:dyDescent="0.3">
      <c r="A11" s="2" t="s">
        <v>4</v>
      </c>
      <c r="B11" s="30">
        <v>13973.136805759603</v>
      </c>
      <c r="C11" s="30">
        <v>74240.892320000014</v>
      </c>
      <c r="D11" s="30">
        <v>77664.903709999999</v>
      </c>
      <c r="E11" s="30">
        <v>77050.935479999986</v>
      </c>
      <c r="F11" s="30">
        <v>102016.62608999998</v>
      </c>
      <c r="G11" s="30">
        <v>170485.78893000004</v>
      </c>
      <c r="H11" s="30">
        <v>168276.09874000002</v>
      </c>
      <c r="I11" s="30">
        <v>226738.81624000001</v>
      </c>
      <c r="J11" s="30">
        <v>352325.47525000008</v>
      </c>
      <c r="K11" s="30">
        <v>376192.41349000006</v>
      </c>
      <c r="L11" s="30">
        <v>297766.66024000006</v>
      </c>
      <c r="M11" s="30">
        <v>267762.16015999997</v>
      </c>
      <c r="N11" s="30">
        <v>281762.73026000004</v>
      </c>
      <c r="O11" s="30">
        <v>341646.70392</v>
      </c>
      <c r="P11" s="30">
        <v>380632.59987000003</v>
      </c>
      <c r="Q11" s="30">
        <v>365874.15537600004</v>
      </c>
      <c r="R11" s="30">
        <v>335212.70206789998</v>
      </c>
      <c r="S11" s="30">
        <v>342891.78229999979</v>
      </c>
      <c r="T11" s="30">
        <v>352774.48931999976</v>
      </c>
      <c r="U11" s="30">
        <v>393531.74295000022</v>
      </c>
      <c r="V11" s="30">
        <v>289923.18836999993</v>
      </c>
      <c r="W11" s="30">
        <v>15343.696099999999</v>
      </c>
      <c r="X11" s="30">
        <v>4177.2093800000002</v>
      </c>
      <c r="Y11" s="30">
        <v>177810.4317799999</v>
      </c>
    </row>
    <row r="12" spans="1:125" customFormat="1" x14ac:dyDescent="0.3">
      <c r="A12" s="74" t="s">
        <v>5</v>
      </c>
      <c r="B12" s="75">
        <v>124995.87858009414</v>
      </c>
      <c r="C12" s="75">
        <v>192448.43136999998</v>
      </c>
      <c r="D12" s="75">
        <v>167528.54641000001</v>
      </c>
      <c r="E12" s="75">
        <v>168656.93408000001</v>
      </c>
      <c r="F12" s="75">
        <v>220005.43098000003</v>
      </c>
      <c r="G12" s="75">
        <v>369430.84086</v>
      </c>
      <c r="H12" s="75">
        <v>487750.13164000004</v>
      </c>
      <c r="I12" s="75">
        <v>467075.15793000004</v>
      </c>
      <c r="J12" s="75">
        <v>603338.29262000008</v>
      </c>
      <c r="K12" s="75">
        <v>769229.43363999994</v>
      </c>
      <c r="L12" s="75">
        <v>558816.18565999996</v>
      </c>
      <c r="M12" s="75">
        <v>839862.67264300003</v>
      </c>
      <c r="N12" s="75">
        <v>892787.47031999996</v>
      </c>
      <c r="O12" s="75">
        <v>1116757.0179930001</v>
      </c>
      <c r="P12" s="75">
        <v>1232705.5835877657</v>
      </c>
      <c r="Q12" s="75">
        <v>1876692.2202766</v>
      </c>
      <c r="R12" s="75">
        <v>1121228.1533424</v>
      </c>
      <c r="S12" s="75">
        <v>1192583.6417100006</v>
      </c>
      <c r="T12" s="75">
        <v>2028191.9045599997</v>
      </c>
      <c r="U12" s="75">
        <v>1453433.53993</v>
      </c>
      <c r="V12" s="75">
        <v>1272332.9633300006</v>
      </c>
      <c r="W12" s="75">
        <v>832134.89198000031</v>
      </c>
      <c r="X12" s="75">
        <v>1381782.8913899995</v>
      </c>
      <c r="Y12" s="75">
        <v>1571546.8068499989</v>
      </c>
    </row>
    <row r="13" spans="1:125" customFormat="1" x14ac:dyDescent="0.3">
      <c r="A13" s="48" t="s">
        <v>89</v>
      </c>
      <c r="B13" s="30">
        <v>9770.7617621222234</v>
      </c>
      <c r="C13" s="30">
        <v>22196.327440000005</v>
      </c>
      <c r="D13" s="30">
        <v>23798.210039999994</v>
      </c>
      <c r="E13" s="30">
        <v>24975.677360000001</v>
      </c>
      <c r="F13" s="30">
        <v>23219.978659999993</v>
      </c>
      <c r="G13" s="30">
        <v>26648.266450000003</v>
      </c>
      <c r="H13" s="30">
        <v>31401.486520000002</v>
      </c>
      <c r="I13" s="30">
        <v>39392.596590000001</v>
      </c>
      <c r="J13" s="30">
        <v>60287.258200000004</v>
      </c>
      <c r="K13" s="30">
        <v>81632.58534000002</v>
      </c>
      <c r="L13" s="30">
        <v>79728.467540000012</v>
      </c>
      <c r="M13" s="30">
        <v>92621.269630000024</v>
      </c>
      <c r="N13" s="30">
        <v>112530.89032999998</v>
      </c>
      <c r="O13" s="30">
        <v>161497.526083</v>
      </c>
      <c r="P13" s="30">
        <v>177346.18476999999</v>
      </c>
      <c r="Q13" s="30">
        <v>192348.18245690002</v>
      </c>
      <c r="R13" s="30">
        <v>163720.24614999999</v>
      </c>
      <c r="S13" s="30">
        <v>175500.20190000001</v>
      </c>
      <c r="T13" s="30">
        <v>192884.85843999995</v>
      </c>
      <c r="U13" s="30">
        <v>197239.60574999993</v>
      </c>
      <c r="V13" s="30">
        <v>155180.88102999993</v>
      </c>
      <c r="W13" s="30">
        <v>143139.77493999994</v>
      </c>
      <c r="X13" s="30">
        <v>181431.24627000018</v>
      </c>
      <c r="Y13" s="30">
        <v>293484.40534</v>
      </c>
    </row>
    <row r="14" spans="1:125" customFormat="1" x14ac:dyDescent="0.3">
      <c r="A14" s="48" t="s">
        <v>90</v>
      </c>
      <c r="B14" s="30">
        <v>52997.177627924844</v>
      </c>
      <c r="C14" s="30">
        <v>170252.10393000001</v>
      </c>
      <c r="D14" s="30">
        <v>143619.64038</v>
      </c>
      <c r="E14" s="30">
        <v>143321.87296000004</v>
      </c>
      <c r="F14" s="30">
        <v>196406.15736999997</v>
      </c>
      <c r="G14" s="30">
        <v>342157.19462000008</v>
      </c>
      <c r="H14" s="30">
        <v>454641.61962999997</v>
      </c>
      <c r="I14" s="30">
        <v>424425.14078000002</v>
      </c>
      <c r="J14" s="30">
        <v>539852.02776999993</v>
      </c>
      <c r="K14" s="30">
        <v>684798.13451</v>
      </c>
      <c r="L14" s="30">
        <v>474178.6476400001</v>
      </c>
      <c r="M14" s="30">
        <v>744368.59870299988</v>
      </c>
      <c r="N14" s="30">
        <v>774230.44957000017</v>
      </c>
      <c r="O14" s="30">
        <v>946236.1035000002</v>
      </c>
      <c r="P14" s="30">
        <v>1044668.308227766</v>
      </c>
      <c r="Q14" s="30">
        <v>1655420.9326509999</v>
      </c>
      <c r="R14" s="30">
        <v>942978.07209239993</v>
      </c>
      <c r="S14" s="30">
        <v>991440.57249000063</v>
      </c>
      <c r="T14" s="30">
        <v>1808328.0326700001</v>
      </c>
      <c r="U14" s="30">
        <v>1232162.5633599998</v>
      </c>
      <c r="V14" s="30">
        <v>1092781.0259400008</v>
      </c>
      <c r="W14" s="30">
        <v>569505.1244600002</v>
      </c>
      <c r="X14" s="30">
        <v>1035363.9137499993</v>
      </c>
      <c r="Y14" s="30">
        <v>1250421.9986099992</v>
      </c>
    </row>
    <row r="15" spans="1:125" customFormat="1" x14ac:dyDescent="0.3">
      <c r="A15" s="48" t="s">
        <v>91</v>
      </c>
      <c r="B15" s="30"/>
      <c r="C15" s="30"/>
      <c r="D15" s="30">
        <v>110.69599000000001</v>
      </c>
      <c r="E15" s="30">
        <v>359.38376</v>
      </c>
      <c r="F15" s="30">
        <v>379.29494999999997</v>
      </c>
      <c r="G15" s="30">
        <v>625.37978999999996</v>
      </c>
      <c r="H15" s="30">
        <v>1707.0254900000002</v>
      </c>
      <c r="I15" s="30">
        <v>3257.42056</v>
      </c>
      <c r="J15" s="30">
        <v>3199.0066500000003</v>
      </c>
      <c r="K15" s="30">
        <v>2798.7137900000007</v>
      </c>
      <c r="L15" s="30">
        <v>4909.0704799999994</v>
      </c>
      <c r="M15" s="30">
        <v>2872.8043100000004</v>
      </c>
      <c r="N15" s="30">
        <v>6026.1304200000004</v>
      </c>
      <c r="O15" s="30">
        <v>9023.3884100000014</v>
      </c>
      <c r="P15" s="30">
        <v>10691.09059</v>
      </c>
      <c r="Q15" s="30">
        <v>28923.1051687</v>
      </c>
      <c r="R15" s="30">
        <v>14529.835100000002</v>
      </c>
      <c r="S15" s="30">
        <v>25642.867320000001</v>
      </c>
      <c r="T15" s="30">
        <v>26979.013449999999</v>
      </c>
      <c r="U15" s="30">
        <v>24031.370820000004</v>
      </c>
      <c r="V15" s="30">
        <v>24371.056360000002</v>
      </c>
      <c r="W15" s="30">
        <v>39695.509309999987</v>
      </c>
      <c r="X15" s="30">
        <v>10574.597590000001</v>
      </c>
      <c r="Y15" s="30">
        <v>16744.714500000002</v>
      </c>
    </row>
    <row r="16" spans="1:125" customFormat="1" x14ac:dyDescent="0.3">
      <c r="A16" s="48" t="s">
        <v>92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v>79794.483270000186</v>
      </c>
      <c r="X16" s="30">
        <v>66540.85498000012</v>
      </c>
      <c r="Y16" s="30">
        <v>6847.2960199999925</v>
      </c>
    </row>
    <row r="17" spans="1:25" customFormat="1" x14ac:dyDescent="0.3">
      <c r="A17" s="48" t="s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0"/>
      <c r="X17" s="30">
        <v>87872.2788</v>
      </c>
      <c r="Y17" s="30">
        <v>4048.3923800000011</v>
      </c>
    </row>
    <row r="18" spans="1:25" customFormat="1" x14ac:dyDescent="0.3">
      <c r="A18" s="67" t="s">
        <v>7</v>
      </c>
      <c r="B18" s="68">
        <v>937766.30736803543</v>
      </c>
      <c r="C18" s="68">
        <v>1513843.8502290002</v>
      </c>
      <c r="D18" s="68">
        <v>1766845.6909699999</v>
      </c>
      <c r="E18" s="68">
        <v>1864421.3274090001</v>
      </c>
      <c r="F18" s="68">
        <v>2033139.87977</v>
      </c>
      <c r="G18" s="68">
        <v>2343583.4325600001</v>
      </c>
      <c r="H18" s="68">
        <v>2625932.0874100002</v>
      </c>
      <c r="I18" s="68">
        <v>3004551.5054700002</v>
      </c>
      <c r="J18" s="68">
        <v>3470518.6368999998</v>
      </c>
      <c r="K18" s="68">
        <v>3431010.32388</v>
      </c>
      <c r="L18" s="68">
        <v>4174880.1235100003</v>
      </c>
      <c r="M18" s="68">
        <v>4957904.6872330001</v>
      </c>
      <c r="N18" s="68">
        <v>5498239.8684300007</v>
      </c>
      <c r="O18" s="68">
        <v>6186299.0296299988</v>
      </c>
      <c r="P18" s="68">
        <v>6547616.8065800099</v>
      </c>
      <c r="Q18" s="68">
        <v>6616017.1388135003</v>
      </c>
      <c r="R18" s="68">
        <v>5704146.7569403145</v>
      </c>
      <c r="S18" s="68">
        <v>6317003.2751039537</v>
      </c>
      <c r="T18" s="68">
        <v>6736202.4423523573</v>
      </c>
      <c r="U18" s="68">
        <v>6685068.7373999069</v>
      </c>
      <c r="V18" s="68">
        <v>5506155.5643600244</v>
      </c>
      <c r="W18" s="69">
        <v>6726321.4041800303</v>
      </c>
      <c r="X18" s="69">
        <v>8132878.920250047</v>
      </c>
      <c r="Y18" s="69">
        <v>8444261.7749400586</v>
      </c>
    </row>
    <row r="19" spans="1:25" customFormat="1" x14ac:dyDescent="0.3">
      <c r="A19" s="4" t="s">
        <v>8</v>
      </c>
      <c r="B19" s="30">
        <v>556606.95250492461</v>
      </c>
      <c r="C19" s="30">
        <v>901599.35954999994</v>
      </c>
      <c r="D19" s="30">
        <v>1052022.1518900001</v>
      </c>
      <c r="E19" s="30">
        <v>1137060.5396400001</v>
      </c>
      <c r="F19" s="30">
        <v>1167486.15842</v>
      </c>
      <c r="G19" s="30">
        <v>1238953.06051</v>
      </c>
      <c r="H19" s="30">
        <v>1346322.1230500003</v>
      </c>
      <c r="I19" s="30">
        <v>1518385.6827</v>
      </c>
      <c r="J19" s="30">
        <v>1762418.4542500004</v>
      </c>
      <c r="K19" s="30">
        <v>2106140.2872600001</v>
      </c>
      <c r="L19" s="30">
        <v>2506451.0457100002</v>
      </c>
      <c r="M19" s="30">
        <v>3073189.9400830003</v>
      </c>
      <c r="N19" s="30">
        <v>3454608.4010200007</v>
      </c>
      <c r="O19" s="30">
        <v>4096119.6909000007</v>
      </c>
      <c r="P19" s="30">
        <v>4512571.4401300084</v>
      </c>
      <c r="Q19" s="30">
        <v>4893839.1678835005</v>
      </c>
      <c r="R19" s="30">
        <v>4374850.2723446004</v>
      </c>
      <c r="S19" s="30">
        <v>4671456.8961494304</v>
      </c>
      <c r="T19" s="30">
        <v>4789147.9473023582</v>
      </c>
      <c r="U19" s="30">
        <v>4884902.0190599076</v>
      </c>
      <c r="V19" s="30">
        <v>4093035.3116000267</v>
      </c>
      <c r="W19" s="30">
        <v>4765111.2420300301</v>
      </c>
      <c r="X19" s="30">
        <v>5782847.8038200466</v>
      </c>
      <c r="Y19" s="30">
        <v>6307365.2717000591</v>
      </c>
    </row>
    <row r="20" spans="1:25" customFormat="1" x14ac:dyDescent="0.3">
      <c r="A20" s="4" t="s">
        <v>9</v>
      </c>
      <c r="B20" s="30">
        <v>381159.35486311093</v>
      </c>
      <c r="C20" s="30">
        <v>612244.49067900004</v>
      </c>
      <c r="D20" s="30">
        <v>714823.5390799999</v>
      </c>
      <c r="E20" s="30">
        <v>727360.78776899981</v>
      </c>
      <c r="F20" s="30">
        <v>865653.72135000001</v>
      </c>
      <c r="G20" s="30">
        <v>1104630.3720500001</v>
      </c>
      <c r="H20" s="30">
        <v>1279609.9643600001</v>
      </c>
      <c r="I20" s="30">
        <v>1486165.82277</v>
      </c>
      <c r="J20" s="30">
        <v>1708100.1826500001</v>
      </c>
      <c r="K20" s="30">
        <v>1324870.0366200001</v>
      </c>
      <c r="L20" s="30">
        <v>1668429.0778000001</v>
      </c>
      <c r="M20" s="30">
        <v>1884714.7471500002</v>
      </c>
      <c r="N20" s="30">
        <v>2043631.46741</v>
      </c>
      <c r="O20" s="30">
        <v>2090179.33873</v>
      </c>
      <c r="P20" s="30">
        <v>2035045.3664500001</v>
      </c>
      <c r="Q20" s="30">
        <v>1722177.9709299998</v>
      </c>
      <c r="R20" s="30">
        <v>1329296.4845957144</v>
      </c>
      <c r="S20" s="30">
        <v>1645546.3789545237</v>
      </c>
      <c r="T20" s="30">
        <v>1947054.4950499998</v>
      </c>
      <c r="U20" s="30">
        <v>1800166.7183399997</v>
      </c>
      <c r="V20" s="30">
        <v>1413120.2527599989</v>
      </c>
      <c r="W20" s="30">
        <v>1961210.1621499993</v>
      </c>
      <c r="X20" s="30">
        <v>2350031.116429999</v>
      </c>
      <c r="Y20" s="30">
        <v>2136896.5032399995</v>
      </c>
    </row>
    <row r="21" spans="1:25" customFormat="1" x14ac:dyDescent="0.3">
      <c r="A21" s="67" t="s">
        <v>10</v>
      </c>
      <c r="B21" s="68">
        <v>88674.406304322183</v>
      </c>
      <c r="C21" s="68">
        <v>181472.2531</v>
      </c>
      <c r="D21" s="68">
        <v>257068.87074700001</v>
      </c>
      <c r="E21" s="68">
        <v>277604.65490999998</v>
      </c>
      <c r="F21" s="68">
        <v>321519.88509</v>
      </c>
      <c r="G21" s="68">
        <v>379731.30860000005</v>
      </c>
      <c r="H21" s="68">
        <v>416962.76239999989</v>
      </c>
      <c r="I21" s="68">
        <v>456739.55387</v>
      </c>
      <c r="J21" s="68">
        <v>473903.01367000001</v>
      </c>
      <c r="K21" s="68">
        <v>448130.29066000006</v>
      </c>
      <c r="L21" s="68">
        <v>530241.04312000005</v>
      </c>
      <c r="M21" s="68">
        <v>617870.64055999997</v>
      </c>
      <c r="N21" s="68">
        <v>684502.83062999998</v>
      </c>
      <c r="O21" s="68">
        <v>743626.30089000007</v>
      </c>
      <c r="P21" s="68">
        <v>803345.95931089099</v>
      </c>
      <c r="Q21" s="68">
        <v>845743.43546730012</v>
      </c>
      <c r="R21" s="68">
        <v>798329.678972375</v>
      </c>
      <c r="S21" s="68">
        <v>949334.36582999991</v>
      </c>
      <c r="T21" s="68">
        <v>985474.20612999995</v>
      </c>
      <c r="U21" s="68">
        <v>910612.07882000005</v>
      </c>
      <c r="V21" s="68">
        <v>740461.03489999997</v>
      </c>
      <c r="W21" s="69">
        <v>830422.53648999997</v>
      </c>
      <c r="X21" s="69">
        <v>857084.92845999973</v>
      </c>
      <c r="Y21" s="69">
        <v>826608.40013999993</v>
      </c>
    </row>
    <row r="22" spans="1:25" customFormat="1" x14ac:dyDescent="0.3">
      <c r="A22" s="5" t="s">
        <v>11</v>
      </c>
      <c r="B22" s="32">
        <v>78403.316140942028</v>
      </c>
      <c r="C22" s="32">
        <v>148571.20335000003</v>
      </c>
      <c r="D22" s="32">
        <v>212913.90030000001</v>
      </c>
      <c r="E22" s="32">
        <v>241171.57692000002</v>
      </c>
      <c r="F22" s="32">
        <v>273896.27372</v>
      </c>
      <c r="G22" s="32">
        <v>319484.20045</v>
      </c>
      <c r="H22" s="32">
        <v>347029.64439999999</v>
      </c>
      <c r="I22" s="32">
        <v>380773.22351999988</v>
      </c>
      <c r="J22" s="32">
        <v>334117.55906000006</v>
      </c>
      <c r="K22" s="32">
        <v>350866.62565</v>
      </c>
      <c r="L22" s="32">
        <v>392058.66340000002</v>
      </c>
      <c r="M22" s="32">
        <v>455443.94442999997</v>
      </c>
      <c r="N22" s="32">
        <v>506986.57592000009</v>
      </c>
      <c r="O22" s="32">
        <v>568694.77778999996</v>
      </c>
      <c r="P22" s="32">
        <v>615357.00385089102</v>
      </c>
      <c r="Q22" s="32">
        <v>703758.51367729995</v>
      </c>
      <c r="R22" s="32">
        <v>674264.89468999999</v>
      </c>
      <c r="S22" s="32">
        <v>740547.23682999995</v>
      </c>
      <c r="T22" s="32">
        <v>714378.91031000006</v>
      </c>
      <c r="U22" s="32">
        <v>653940.72798000008</v>
      </c>
      <c r="V22" s="32">
        <v>578888.57710000011</v>
      </c>
      <c r="W22" s="32">
        <v>577389.78923999995</v>
      </c>
      <c r="X22" s="32">
        <v>506085.06711999985</v>
      </c>
      <c r="Y22" s="32">
        <v>507790.22658999998</v>
      </c>
    </row>
    <row r="23" spans="1:25" customFormat="1" x14ac:dyDescent="0.3">
      <c r="A23" s="6" t="s">
        <v>12</v>
      </c>
      <c r="B23" s="30">
        <v>4.1999999999999996E-2</v>
      </c>
      <c r="C23" s="30">
        <v>4.6559999999999997E-2</v>
      </c>
      <c r="D23" s="30"/>
      <c r="E23" s="30"/>
      <c r="F23" s="30"/>
      <c r="G23" s="30"/>
      <c r="H23" s="30"/>
      <c r="I23" s="30"/>
      <c r="J23" s="30"/>
      <c r="K23" s="30"/>
      <c r="L23" s="30">
        <v>1.3374299999999999</v>
      </c>
      <c r="M23" s="30">
        <v>0</v>
      </c>
      <c r="N23" s="30">
        <v>0</v>
      </c>
      <c r="O23" s="30">
        <v>4.8205799999999996</v>
      </c>
      <c r="P23" s="30">
        <v>0.14033999999999999</v>
      </c>
      <c r="Q23" s="30">
        <v>8.1823000000000015</v>
      </c>
      <c r="R23" s="30"/>
      <c r="S23" s="30"/>
      <c r="T23" s="30"/>
      <c r="U23" s="30"/>
      <c r="V23" s="30"/>
      <c r="W23" s="30"/>
      <c r="X23" s="30"/>
      <c r="Y23" s="30">
        <v>0</v>
      </c>
    </row>
    <row r="24" spans="1:25" customFormat="1" x14ac:dyDescent="0.3">
      <c r="A24" s="6" t="s">
        <v>13</v>
      </c>
      <c r="B24" s="30">
        <v>4127.2732118174845</v>
      </c>
      <c r="C24" s="30">
        <v>6014.9177099999997</v>
      </c>
      <c r="D24" s="30">
        <v>7271.4891900000002</v>
      </c>
      <c r="E24" s="30">
        <v>6101.1040600000006</v>
      </c>
      <c r="F24" s="30">
        <v>11783.837700000002</v>
      </c>
      <c r="G24" s="30">
        <v>10566.362580000001</v>
      </c>
      <c r="H24" s="30">
        <v>10282.551870000001</v>
      </c>
      <c r="I24" s="30">
        <v>10883.630529999999</v>
      </c>
      <c r="J24" s="30">
        <v>19246.19814</v>
      </c>
      <c r="K24" s="30">
        <v>21098.626450000003</v>
      </c>
      <c r="L24" s="30">
        <v>23049.218550000005</v>
      </c>
      <c r="M24" s="30">
        <v>23760.327250000002</v>
      </c>
      <c r="N24" s="30">
        <v>33673.888619999998</v>
      </c>
      <c r="O24" s="30">
        <v>42901.068379999997</v>
      </c>
      <c r="P24" s="30">
        <v>45439.441039999998</v>
      </c>
      <c r="Q24" s="30">
        <v>43697.571060000002</v>
      </c>
      <c r="R24" s="30">
        <v>34934.309229999999</v>
      </c>
      <c r="S24" s="30">
        <v>37523.754660000006</v>
      </c>
      <c r="T24" s="30">
        <v>42877.496429999999</v>
      </c>
      <c r="U24" s="30">
        <v>39873.663060000006</v>
      </c>
      <c r="V24" s="30">
        <v>27564.592750000003</v>
      </c>
      <c r="W24" s="30">
        <v>36381.819199999998</v>
      </c>
      <c r="X24" s="30">
        <v>42939.87558</v>
      </c>
      <c r="Y24" s="30">
        <v>41686.105570000014</v>
      </c>
    </row>
    <row r="25" spans="1:25" customFormat="1" x14ac:dyDescent="0.3">
      <c r="A25" s="7" t="s">
        <v>14</v>
      </c>
      <c r="B25" s="30"/>
      <c r="C25" s="30"/>
      <c r="D25" s="30"/>
      <c r="E25" s="30"/>
      <c r="F25" s="30"/>
      <c r="G25" s="30"/>
      <c r="H25" s="30"/>
      <c r="I25" s="30"/>
      <c r="J25" s="30">
        <v>102.17045999999999</v>
      </c>
      <c r="K25" s="30">
        <v>230.31142999999997</v>
      </c>
      <c r="L25" s="30">
        <v>218.29137</v>
      </c>
      <c r="M25" s="30">
        <v>105.45214000000001</v>
      </c>
      <c r="N25" s="30">
        <v>240.07291000000001</v>
      </c>
      <c r="O25" s="30">
        <v>271.45447000000001</v>
      </c>
      <c r="P25" s="30">
        <v>128.72303000000002</v>
      </c>
      <c r="Q25" s="30">
        <v>161.41737000000003</v>
      </c>
      <c r="R25" s="30">
        <v>147.40517999999997</v>
      </c>
      <c r="S25" s="30">
        <v>55.263570000000001</v>
      </c>
      <c r="T25" s="30">
        <v>212.31792999999999</v>
      </c>
      <c r="U25" s="30">
        <v>151.1044</v>
      </c>
      <c r="V25" s="30">
        <v>21.215290000000003</v>
      </c>
      <c r="W25" s="30">
        <v>117.64415999999999</v>
      </c>
      <c r="X25" s="30">
        <v>134.68956</v>
      </c>
      <c r="Y25" s="30">
        <v>548.28423000000021</v>
      </c>
    </row>
    <row r="26" spans="1:25" customFormat="1" x14ac:dyDescent="0.3">
      <c r="A26" s="6" t="s">
        <v>15</v>
      </c>
      <c r="B26" s="30"/>
      <c r="C26" s="30">
        <v>3.0099699999999996</v>
      </c>
      <c r="D26" s="30">
        <v>3.0831900000000005</v>
      </c>
      <c r="E26" s="30">
        <v>2.85161</v>
      </c>
      <c r="F26" s="30">
        <v>1.5993999999999997</v>
      </c>
      <c r="G26" s="30">
        <v>2.6989999999999998</v>
      </c>
      <c r="H26" s="30">
        <v>7.0626599999999993</v>
      </c>
      <c r="I26" s="30">
        <v>12.53124</v>
      </c>
      <c r="J26" s="30">
        <v>13.33935</v>
      </c>
      <c r="K26" s="30">
        <v>106.68257</v>
      </c>
      <c r="L26" s="30">
        <v>120.11136</v>
      </c>
      <c r="M26" s="30">
        <v>194.83659000000003</v>
      </c>
      <c r="N26" s="30">
        <v>140.73523</v>
      </c>
      <c r="O26" s="30">
        <v>191.24352999999999</v>
      </c>
      <c r="P26" s="30">
        <v>122.62681000000001</v>
      </c>
      <c r="Q26" s="30">
        <v>2307.5057400000001</v>
      </c>
      <c r="R26" s="30">
        <v>117.87985999999999</v>
      </c>
      <c r="S26" s="30">
        <v>9.61069</v>
      </c>
      <c r="T26" s="30">
        <v>572.58086000000003</v>
      </c>
      <c r="U26" s="30">
        <v>51.396649999999994</v>
      </c>
      <c r="V26" s="30">
        <v>2.6800400000000004</v>
      </c>
      <c r="W26" s="30">
        <v>10.71733</v>
      </c>
      <c r="X26" s="30">
        <v>2.0790600000000001</v>
      </c>
      <c r="Y26" s="30">
        <v>0</v>
      </c>
    </row>
    <row r="27" spans="1:25" customFormat="1" x14ac:dyDescent="0.3">
      <c r="A27" s="8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1617.6466800000001</v>
      </c>
      <c r="S27" s="30">
        <v>4094.5217999999995</v>
      </c>
      <c r="T27" s="30">
        <v>4643.1859900000009</v>
      </c>
      <c r="U27" s="30">
        <v>4941.3339200000009</v>
      </c>
      <c r="V27" s="30">
        <v>3262.4296700000004</v>
      </c>
      <c r="W27" s="30">
        <v>4130.2457899999999</v>
      </c>
      <c r="X27" s="30">
        <v>4691.6509299999998</v>
      </c>
      <c r="Y27" s="30">
        <v>5393.6475600000003</v>
      </c>
    </row>
    <row r="28" spans="1:25" customFormat="1" x14ac:dyDescent="0.3">
      <c r="A28" s="6" t="s">
        <v>17</v>
      </c>
      <c r="B28" s="30">
        <v>9078.719424799976</v>
      </c>
      <c r="C28" s="30">
        <v>13698.241019999998</v>
      </c>
      <c r="D28" s="30">
        <v>8633.5348400000003</v>
      </c>
      <c r="E28" s="30">
        <v>10486.19686</v>
      </c>
      <c r="F28" s="30">
        <v>14967.765260000002</v>
      </c>
      <c r="G28" s="30">
        <v>15299.576239999999</v>
      </c>
      <c r="H28" s="30">
        <v>13435.130669999999</v>
      </c>
      <c r="I28" s="30">
        <v>15858.92201</v>
      </c>
      <c r="J28" s="30">
        <v>36395.719360000003</v>
      </c>
      <c r="K28" s="30">
        <v>34499.480360000001</v>
      </c>
      <c r="L28" s="30">
        <v>39510.517879999999</v>
      </c>
      <c r="M28" s="30">
        <v>43041.057490000007</v>
      </c>
      <c r="N28" s="30">
        <v>51086.15067000001</v>
      </c>
      <c r="O28" s="30">
        <v>56811.913120000005</v>
      </c>
      <c r="P28" s="30">
        <v>53252.258810000007</v>
      </c>
      <c r="Q28" s="30">
        <v>61715.004809999999</v>
      </c>
      <c r="R28" s="30">
        <v>108644.09633999999</v>
      </c>
      <c r="S28" s="30">
        <v>102958.78428000001</v>
      </c>
      <c r="T28" s="30">
        <v>93943.090209999995</v>
      </c>
      <c r="U28" s="30">
        <v>93360.165489999999</v>
      </c>
      <c r="V28" s="30">
        <v>79199.588859999989</v>
      </c>
      <c r="W28" s="30">
        <v>81397.39344</v>
      </c>
      <c r="X28" s="30">
        <v>78670.881429999994</v>
      </c>
      <c r="Y28" s="30">
        <v>75589.101610000012</v>
      </c>
    </row>
    <row r="29" spans="1:25" customFormat="1" x14ac:dyDescent="0.3">
      <c r="A29" s="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7506.9642299999996</v>
      </c>
      <c r="S29" s="30">
        <v>11237.236270000003</v>
      </c>
      <c r="T29" s="30">
        <v>10507.153390000001</v>
      </c>
      <c r="U29" s="30">
        <v>10791.75171</v>
      </c>
      <c r="V29" s="30">
        <v>11394.07091</v>
      </c>
      <c r="W29" s="30">
        <v>13959.920630000002</v>
      </c>
      <c r="X29" s="30">
        <v>16224.024299999999</v>
      </c>
      <c r="Y29" s="30">
        <v>18177.44889</v>
      </c>
    </row>
    <row r="30" spans="1:25" customFormat="1" x14ac:dyDescent="0.3">
      <c r="A30" s="6" t="s">
        <v>19</v>
      </c>
      <c r="B30" s="30">
        <v>29267.455328144511</v>
      </c>
      <c r="C30" s="30">
        <v>44809.383989999988</v>
      </c>
      <c r="D30" s="30">
        <v>51582.562520000007</v>
      </c>
      <c r="E30" s="30">
        <v>56392.694889999999</v>
      </c>
      <c r="F30" s="30">
        <v>59864.885070000004</v>
      </c>
      <c r="G30" s="30">
        <v>62452.947619999999</v>
      </c>
      <c r="H30" s="30">
        <v>72335.832460000005</v>
      </c>
      <c r="I30" s="30">
        <v>81163.009399999981</v>
      </c>
      <c r="J30" s="30">
        <v>87532.329580000005</v>
      </c>
      <c r="K30" s="30">
        <v>100097.17827</v>
      </c>
      <c r="L30" s="30">
        <v>118918.69645</v>
      </c>
      <c r="M30" s="30">
        <v>135066.43359999999</v>
      </c>
      <c r="N30" s="30">
        <v>152415.80840999997</v>
      </c>
      <c r="O30" s="30">
        <v>170251.10706999997</v>
      </c>
      <c r="P30" s="30">
        <v>166167.15702000001</v>
      </c>
      <c r="Q30" s="30">
        <v>190090.12077000001</v>
      </c>
      <c r="R30" s="30">
        <v>194357.13126999998</v>
      </c>
      <c r="S30" s="30">
        <v>236750.47057999996</v>
      </c>
      <c r="T30" s="30">
        <v>238955.05550000002</v>
      </c>
      <c r="U30" s="30">
        <v>245854.40287000002</v>
      </c>
      <c r="V30" s="30">
        <v>208589.09451000002</v>
      </c>
      <c r="W30" s="30">
        <v>233878.67492000002</v>
      </c>
      <c r="X30" s="30">
        <v>273568.64787999995</v>
      </c>
      <c r="Y30" s="30">
        <v>281347.60819000006</v>
      </c>
    </row>
    <row r="31" spans="1:25" customFormat="1" x14ac:dyDescent="0.3">
      <c r="A31" s="6" t="s">
        <v>20</v>
      </c>
      <c r="B31" s="30">
        <v>29513.16546870938</v>
      </c>
      <c r="C31" s="30">
        <v>43287.616520000003</v>
      </c>
      <c r="D31" s="30">
        <v>46378.099540000003</v>
      </c>
      <c r="E31" s="30">
        <v>49525.266000000003</v>
      </c>
      <c r="F31" s="30">
        <v>55181.530459999994</v>
      </c>
      <c r="G31" s="30">
        <v>71874.517769999991</v>
      </c>
      <c r="H31" s="30">
        <v>75521.819769999987</v>
      </c>
      <c r="I31" s="30">
        <v>73938.550709999996</v>
      </c>
      <c r="J31" s="30">
        <v>98421.516480000006</v>
      </c>
      <c r="K31" s="30">
        <v>118572.76628999999</v>
      </c>
      <c r="L31" s="30">
        <v>116768.13506</v>
      </c>
      <c r="M31" s="30">
        <v>149399.19021999999</v>
      </c>
      <c r="N31" s="30">
        <v>155839.58349000002</v>
      </c>
      <c r="O31" s="30">
        <v>175772.13547999997</v>
      </c>
      <c r="P31" s="30">
        <v>177578.30596000003</v>
      </c>
      <c r="Q31" s="30">
        <v>194646.98418999996</v>
      </c>
      <c r="R31" s="30">
        <v>158369.89171</v>
      </c>
      <c r="S31" s="30">
        <v>126335.84730000002</v>
      </c>
      <c r="T31" s="30">
        <v>111839.92449999999</v>
      </c>
      <c r="U31" s="30">
        <v>103384.75947999999</v>
      </c>
      <c r="V31" s="30">
        <v>70712.016000000003</v>
      </c>
      <c r="W31" s="30">
        <v>42325.664039999996</v>
      </c>
      <c r="X31" s="30">
        <v>0.28057000000000004</v>
      </c>
      <c r="Y31" s="30">
        <v>1.7000000000000001E-4</v>
      </c>
    </row>
    <row r="32" spans="1:25" customFormat="1" x14ac:dyDescent="0.3">
      <c r="A32" s="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3178.6832100000001</v>
      </c>
      <c r="R32" s="30">
        <v>13982.424059999999</v>
      </c>
      <c r="S32" s="30">
        <v>31690.146670000006</v>
      </c>
      <c r="T32" s="30">
        <v>25963.75145</v>
      </c>
      <c r="U32" s="30">
        <v>1945.4404400000001</v>
      </c>
      <c r="V32" s="30">
        <v>1382.7138200000002</v>
      </c>
      <c r="W32" s="30">
        <v>1607.3423000000003</v>
      </c>
      <c r="X32" s="30">
        <v>0</v>
      </c>
      <c r="Y32" s="30">
        <v>0</v>
      </c>
    </row>
    <row r="33" spans="1:25" customFormat="1" x14ac:dyDescent="0.3">
      <c r="A33" s="7" t="s">
        <v>22</v>
      </c>
      <c r="B33" s="30"/>
      <c r="C33" s="30"/>
      <c r="D33" s="30"/>
      <c r="E33" s="30"/>
      <c r="F33" s="30"/>
      <c r="G33" s="30"/>
      <c r="H33" s="30"/>
      <c r="I33" s="30"/>
      <c r="J33" s="30">
        <v>510.37284</v>
      </c>
      <c r="K33" s="30">
        <v>324.26318000000003</v>
      </c>
      <c r="L33" s="30">
        <v>412.59459000000004</v>
      </c>
      <c r="M33" s="30">
        <v>472.94730999999996</v>
      </c>
      <c r="N33" s="30">
        <v>447.55933999999996</v>
      </c>
      <c r="O33" s="30">
        <v>578.66914999999995</v>
      </c>
      <c r="P33" s="30">
        <v>476.20468</v>
      </c>
      <c r="Q33" s="30">
        <v>860.39851000000021</v>
      </c>
      <c r="R33" s="30">
        <v>1395.1454500000002</v>
      </c>
      <c r="S33" s="30">
        <v>1481.9464</v>
      </c>
      <c r="T33" s="30">
        <v>1339.9739200000001</v>
      </c>
      <c r="U33" s="30">
        <v>873.27209000000005</v>
      </c>
      <c r="V33" s="30">
        <v>388.42799000000002</v>
      </c>
      <c r="W33" s="30">
        <v>236.89149999999998</v>
      </c>
      <c r="X33" s="30">
        <v>171.86715000000007</v>
      </c>
      <c r="Y33" s="30">
        <v>25.337229999999998</v>
      </c>
    </row>
    <row r="34" spans="1:25" customFormat="1" x14ac:dyDescent="0.3">
      <c r="A34" s="7" t="s">
        <v>23</v>
      </c>
      <c r="B34" s="30"/>
      <c r="C34" s="30"/>
      <c r="D34" s="30"/>
      <c r="E34" s="30"/>
      <c r="F34" s="30"/>
      <c r="G34" s="30"/>
      <c r="H34" s="30"/>
      <c r="I34" s="30"/>
      <c r="J34" s="30">
        <v>6.88781</v>
      </c>
      <c r="K34" s="30">
        <v>2.7611699999999999</v>
      </c>
      <c r="L34" s="30">
        <v>0.90901999999999994</v>
      </c>
      <c r="M34" s="30">
        <v>2.1300400000000002</v>
      </c>
      <c r="N34" s="30">
        <v>2.2463299999999999</v>
      </c>
      <c r="O34" s="30">
        <v>18.49474</v>
      </c>
      <c r="P34" s="30">
        <v>71.713840000000005</v>
      </c>
      <c r="Q34" s="30">
        <v>434.80113</v>
      </c>
      <c r="R34" s="30">
        <v>0.37154999999999999</v>
      </c>
      <c r="S34" s="30">
        <v>2.3418799999999997</v>
      </c>
      <c r="T34" s="30">
        <v>6.4264900000000003</v>
      </c>
      <c r="U34" s="30">
        <v>1.06718</v>
      </c>
      <c r="V34" s="30">
        <v>0</v>
      </c>
      <c r="W34" s="30">
        <v>0</v>
      </c>
      <c r="X34" s="30">
        <v>0</v>
      </c>
      <c r="Y34" s="30">
        <v>0</v>
      </c>
    </row>
    <row r="35" spans="1:25" customFormat="1" x14ac:dyDescent="0.3">
      <c r="A35" s="7" t="s">
        <v>24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v>0</v>
      </c>
      <c r="T35" s="30">
        <v>0</v>
      </c>
      <c r="U35" s="30">
        <v>0</v>
      </c>
      <c r="V35" s="30">
        <v>472.62627999999995</v>
      </c>
      <c r="W35" s="30">
        <v>721.38758999999993</v>
      </c>
      <c r="X35" s="30">
        <v>704.74477000000013</v>
      </c>
      <c r="Y35" s="30">
        <v>523.21858999999995</v>
      </c>
    </row>
    <row r="36" spans="1:25" customFormat="1" x14ac:dyDescent="0.3">
      <c r="A36" s="7" t="s">
        <v>25</v>
      </c>
      <c r="B36" s="30"/>
      <c r="C36" s="30"/>
      <c r="D36" s="30"/>
      <c r="E36" s="30"/>
      <c r="F36" s="30"/>
      <c r="G36" s="30"/>
      <c r="H36" s="30"/>
      <c r="I36" s="30"/>
      <c r="J36" s="30">
        <v>12415.813209999998</v>
      </c>
      <c r="K36" s="30">
        <v>12235.565790000001</v>
      </c>
      <c r="L36" s="30">
        <v>16515.986690000002</v>
      </c>
      <c r="M36" s="30">
        <v>19625.64903</v>
      </c>
      <c r="N36" s="30">
        <v>14354.026750000001</v>
      </c>
      <c r="O36" s="30">
        <v>7579.0634499999996</v>
      </c>
      <c r="P36" s="30">
        <v>19486.607039999999</v>
      </c>
      <c r="Q36" s="30">
        <v>43710.785580000003</v>
      </c>
      <c r="R36" s="30">
        <v>23188.562149999998</v>
      </c>
      <c r="S36" s="30">
        <v>24452.376670000001</v>
      </c>
      <c r="T36" s="30">
        <v>24913.04463</v>
      </c>
      <c r="U36" s="30">
        <v>20990.03008</v>
      </c>
      <c r="V36" s="30">
        <v>13380.00693</v>
      </c>
      <c r="W36" s="30">
        <v>14017.163709999999</v>
      </c>
      <c r="X36" s="30">
        <v>15214.181379999998</v>
      </c>
      <c r="Y36" s="30">
        <v>16380.715460000001</v>
      </c>
    </row>
    <row r="37" spans="1:25" customFormat="1" x14ac:dyDescent="0.3">
      <c r="A37" s="7" t="s">
        <v>26</v>
      </c>
      <c r="B37" s="30"/>
      <c r="C37" s="30"/>
      <c r="D37" s="30"/>
      <c r="E37" s="30"/>
      <c r="F37" s="30"/>
      <c r="G37" s="30"/>
      <c r="H37" s="30"/>
      <c r="I37" s="30"/>
      <c r="J37" s="30">
        <v>3065.1221099999998</v>
      </c>
      <c r="K37" s="30">
        <v>5327.0329899999997</v>
      </c>
      <c r="L37" s="30">
        <v>7609.7235000000001</v>
      </c>
      <c r="M37" s="30">
        <v>8031.0811900000008</v>
      </c>
      <c r="N37" s="30">
        <v>2018.3457200000005</v>
      </c>
      <c r="O37" s="30">
        <v>9.5933500000000009</v>
      </c>
      <c r="P37" s="30">
        <v>3.8973200000000001</v>
      </c>
      <c r="Q37" s="30">
        <v>0.91827000000000003</v>
      </c>
      <c r="R37" s="30">
        <v>0</v>
      </c>
      <c r="S37" s="30">
        <v>41.551490000000008</v>
      </c>
      <c r="T37" s="30">
        <v>220.60372000000004</v>
      </c>
      <c r="U37" s="30">
        <v>4.0000000000000002E-4</v>
      </c>
      <c r="V37" s="30">
        <v>0</v>
      </c>
      <c r="W37" s="30">
        <v>0</v>
      </c>
      <c r="X37" s="30">
        <v>0</v>
      </c>
      <c r="Y37" s="30">
        <v>0</v>
      </c>
    </row>
    <row r="38" spans="1:25" customFormat="1" x14ac:dyDescent="0.3">
      <c r="A38" s="7" t="s">
        <v>27</v>
      </c>
      <c r="B38" s="30"/>
      <c r="C38" s="30"/>
      <c r="D38" s="30"/>
      <c r="E38" s="30"/>
      <c r="F38" s="30"/>
      <c r="G38" s="30"/>
      <c r="H38" s="30"/>
      <c r="I38" s="30"/>
      <c r="J38" s="30">
        <v>9581.2528100000018</v>
      </c>
      <c r="K38" s="30">
        <v>12612.304140000002</v>
      </c>
      <c r="L38" s="30">
        <v>14004.27622</v>
      </c>
      <c r="M38" s="30">
        <v>17761.615659999999</v>
      </c>
      <c r="N38" s="30">
        <v>23506.235740000004</v>
      </c>
      <c r="O38" s="30">
        <v>30546.449720000001</v>
      </c>
      <c r="P38" s="30">
        <v>39846.797649999993</v>
      </c>
      <c r="Q38" s="30">
        <v>54555.391677300002</v>
      </c>
      <c r="R38" s="30">
        <v>55935.562079999989</v>
      </c>
      <c r="S38" s="30">
        <v>60293.335960000004</v>
      </c>
      <c r="T38" s="30">
        <v>63726.474170000001</v>
      </c>
      <c r="U38" s="30">
        <v>60459.200110000005</v>
      </c>
      <c r="V38" s="30">
        <v>53787.178840000008</v>
      </c>
      <c r="W38" s="30">
        <v>42548.313510000007</v>
      </c>
      <c r="X38" s="30">
        <v>31678.357389999994</v>
      </c>
      <c r="Y38" s="30">
        <v>24996.462639999998</v>
      </c>
    </row>
    <row r="39" spans="1:25" customFormat="1" x14ac:dyDescent="0.3">
      <c r="A39" s="6" t="s">
        <v>28</v>
      </c>
      <c r="B39" s="30"/>
      <c r="C39" s="30">
        <v>27771.910269999997</v>
      </c>
      <c r="D39" s="30">
        <v>84305.652120000013</v>
      </c>
      <c r="E39" s="30">
        <v>104645.51411</v>
      </c>
      <c r="F39" s="30">
        <v>120134.84135</v>
      </c>
      <c r="G39" s="30">
        <v>142386.19680000001</v>
      </c>
      <c r="H39" s="30">
        <v>169451.74056000001</v>
      </c>
      <c r="I39" s="30">
        <v>187674.70051000002</v>
      </c>
      <c r="J39" s="30">
        <v>39667.555420000004</v>
      </c>
      <c r="K39" s="30">
        <v>6379.1930600000005</v>
      </c>
      <c r="L39" s="30">
        <v>6.177249999999999</v>
      </c>
      <c r="M39" s="30">
        <v>1984.3763399999998</v>
      </c>
      <c r="N39" s="30">
        <v>231.70276000000004</v>
      </c>
      <c r="O39" s="30">
        <v>3.7074000000000003</v>
      </c>
      <c r="P39" s="30">
        <v>914.82906999999989</v>
      </c>
      <c r="Q39" s="30">
        <v>1.9017999999999999</v>
      </c>
      <c r="R39" s="30">
        <v>150.30305999999999</v>
      </c>
      <c r="S39" s="30">
        <v>0</v>
      </c>
      <c r="T39" s="30">
        <v>0</v>
      </c>
      <c r="U39" s="30">
        <v>8.9889999999999998E-2</v>
      </c>
      <c r="V39" s="30">
        <v>0</v>
      </c>
      <c r="W39" s="30">
        <v>0</v>
      </c>
      <c r="X39" s="30">
        <v>0</v>
      </c>
      <c r="Y39" s="30">
        <v>0</v>
      </c>
    </row>
    <row r="40" spans="1:25" customFormat="1" x14ac:dyDescent="0.3">
      <c r="A40" s="8" t="s">
        <v>29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23595.736270000001</v>
      </c>
      <c r="S40" s="30">
        <v>36755.029829999999</v>
      </c>
      <c r="T40" s="30">
        <v>31672.137129999999</v>
      </c>
      <c r="U40" s="30">
        <v>28831.404549999999</v>
      </c>
      <c r="V40" s="30">
        <v>83573.489109999995</v>
      </c>
      <c r="W40" s="30">
        <v>74685.155280000006</v>
      </c>
      <c r="X40" s="30">
        <v>4233.0772399999996</v>
      </c>
      <c r="Y40" s="30">
        <v>447.56930999999986</v>
      </c>
    </row>
    <row r="41" spans="1:25" customFormat="1" x14ac:dyDescent="0.3">
      <c r="A41" s="6" t="s">
        <v>30</v>
      </c>
      <c r="B41" s="30">
        <v>6416.0589774706714</v>
      </c>
      <c r="C41" s="30">
        <v>12986.077309999999</v>
      </c>
      <c r="D41" s="30">
        <v>14739.478900000002</v>
      </c>
      <c r="E41" s="30">
        <v>14017.949390000002</v>
      </c>
      <c r="F41" s="30">
        <v>11961.814480000001</v>
      </c>
      <c r="G41" s="30">
        <v>16901.900440000001</v>
      </c>
      <c r="H41" s="30">
        <v>5995.50641</v>
      </c>
      <c r="I41" s="30">
        <v>11241.87912</v>
      </c>
      <c r="J41" s="30">
        <v>27156.000230000001</v>
      </c>
      <c r="K41" s="30">
        <v>39378.260389999996</v>
      </c>
      <c r="L41" s="30">
        <v>54922.62803</v>
      </c>
      <c r="M41" s="30">
        <v>55979.604700000011</v>
      </c>
      <c r="N41" s="30">
        <v>73030.170599999998</v>
      </c>
      <c r="O41" s="30">
        <v>83755.022090000013</v>
      </c>
      <c r="P41" s="30">
        <v>105896.01761089094</v>
      </c>
      <c r="Q41" s="30">
        <v>98740.8128</v>
      </c>
      <c r="R41" s="30">
        <v>50311.534919999998</v>
      </c>
      <c r="S41" s="30">
        <v>66864.981310000003</v>
      </c>
      <c r="T41" s="30">
        <v>62965.054370000013</v>
      </c>
      <c r="U41" s="30">
        <v>42285.331769999997</v>
      </c>
      <c r="V41" s="30">
        <v>25065.341079999998</v>
      </c>
      <c r="W41" s="30">
        <v>31371.436320000001</v>
      </c>
      <c r="X41" s="30">
        <v>37750.892100000005</v>
      </c>
      <c r="Y41" s="30">
        <v>42674.55356</v>
      </c>
    </row>
    <row r="42" spans="1:25" customFormat="1" x14ac:dyDescent="0.3">
      <c r="A42" s="7" t="s">
        <v>31</v>
      </c>
      <c r="B42" s="30"/>
      <c r="C42" s="30"/>
      <c r="D42" s="30"/>
      <c r="E42" s="30"/>
      <c r="F42" s="30"/>
      <c r="G42" s="30"/>
      <c r="H42" s="30"/>
      <c r="I42" s="30"/>
      <c r="J42" s="30">
        <v>3.2812600000000001</v>
      </c>
      <c r="K42" s="30">
        <v>2.19956</v>
      </c>
      <c r="L42" s="30">
        <v>0.06</v>
      </c>
      <c r="M42" s="30">
        <v>19.24287</v>
      </c>
      <c r="N42" s="30">
        <v>4.9349999999999998E-2</v>
      </c>
      <c r="O42" s="30">
        <v>3.526E-2</v>
      </c>
      <c r="P42" s="30">
        <v>4361.7036300000009</v>
      </c>
      <c r="Q42" s="30">
        <v>32.640389999999996</v>
      </c>
      <c r="R42" s="30">
        <v>9.93065</v>
      </c>
      <c r="S42" s="30">
        <v>3.7469999999999996E-2</v>
      </c>
      <c r="T42" s="30">
        <v>7.2994799999999991</v>
      </c>
      <c r="U42" s="30">
        <v>3.49E-2</v>
      </c>
      <c r="V42" s="30">
        <v>8.5199999999999998E-3</v>
      </c>
      <c r="W42" s="30">
        <v>1.9519999999999992E-2</v>
      </c>
      <c r="X42" s="30">
        <v>8.183E-2</v>
      </c>
      <c r="Y42" s="30">
        <v>6.3469999999999999E-2</v>
      </c>
    </row>
    <row r="43" spans="1:25" customFormat="1" x14ac:dyDescent="0.3">
      <c r="A43" s="9" t="s">
        <v>32</v>
      </c>
      <c r="B43" s="30">
        <v>0.47455000000000003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9615.3940700000003</v>
      </c>
      <c r="R43" s="30">
        <v>0</v>
      </c>
      <c r="S43" s="30">
        <v>0</v>
      </c>
      <c r="T43" s="30">
        <v>13.34014</v>
      </c>
      <c r="U43" s="30">
        <v>146.27865999999995</v>
      </c>
      <c r="V43" s="30">
        <v>93.096499999999992</v>
      </c>
      <c r="W43" s="30">
        <v>0</v>
      </c>
      <c r="X43" s="30">
        <v>99.73590999999999</v>
      </c>
      <c r="Y43" s="30">
        <v>0.11011</v>
      </c>
    </row>
    <row r="44" spans="1:25" customFormat="1" x14ac:dyDescent="0.3">
      <c r="A44" s="5" t="s">
        <v>33</v>
      </c>
      <c r="B44" s="32">
        <v>10271.090163380151</v>
      </c>
      <c r="C44" s="32">
        <v>32901.049749999998</v>
      </c>
      <c r="D44" s="32">
        <v>44154.970447</v>
      </c>
      <c r="E44" s="32">
        <v>36433.077989999998</v>
      </c>
      <c r="F44" s="32">
        <v>47623.611370000006</v>
      </c>
      <c r="G44" s="32">
        <v>60247.108150000007</v>
      </c>
      <c r="H44" s="32">
        <v>69933.118000000002</v>
      </c>
      <c r="I44" s="32">
        <v>75966.330350000004</v>
      </c>
      <c r="J44" s="32">
        <v>139785.45460999999</v>
      </c>
      <c r="K44" s="32">
        <v>97263.665009999997</v>
      </c>
      <c r="L44" s="32">
        <v>138182.37972000003</v>
      </c>
      <c r="M44" s="32">
        <v>162426.69613</v>
      </c>
      <c r="N44" s="32">
        <v>177516.25471000001</v>
      </c>
      <c r="O44" s="32">
        <v>174931.52310000005</v>
      </c>
      <c r="P44" s="32">
        <v>187988.95546000003</v>
      </c>
      <c r="Q44" s="32">
        <v>141984.92178999999</v>
      </c>
      <c r="R44" s="32">
        <v>124064.78428237507</v>
      </c>
      <c r="S44" s="32">
        <v>208787.12899999999</v>
      </c>
      <c r="T44" s="32">
        <v>271095.29582000006</v>
      </c>
      <c r="U44" s="32">
        <v>256671.35083999997</v>
      </c>
      <c r="V44" s="32">
        <v>161572.45780000003</v>
      </c>
      <c r="W44" s="32">
        <v>253032.74725000001</v>
      </c>
      <c r="X44" s="32">
        <v>350999.86134</v>
      </c>
      <c r="Y44" s="32">
        <v>318818.17354999995</v>
      </c>
    </row>
    <row r="45" spans="1:25" customFormat="1" x14ac:dyDescent="0.3">
      <c r="A45" s="67" t="s">
        <v>34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>
        <v>110638.10257079999</v>
      </c>
      <c r="O45" s="68">
        <v>131184.43215579999</v>
      </c>
      <c r="P45" s="68">
        <v>137536.67953549998</v>
      </c>
      <c r="Q45" s="68">
        <v>135289.45789265001</v>
      </c>
      <c r="R45" s="68">
        <v>140268.55879800001</v>
      </c>
      <c r="S45" s="68">
        <v>142123.26955399849</v>
      </c>
      <c r="T45" s="68">
        <v>154272.77361400067</v>
      </c>
      <c r="U45" s="68">
        <v>158156.70363999857</v>
      </c>
      <c r="V45" s="68">
        <v>36258.787086000004</v>
      </c>
      <c r="W45" s="69">
        <v>42455.490570000002</v>
      </c>
      <c r="X45" s="69">
        <v>49067.688270000013</v>
      </c>
      <c r="Y45" s="69">
        <v>48230.444959999993</v>
      </c>
    </row>
    <row r="46" spans="1:25" customFormat="1" x14ac:dyDescent="0.3">
      <c r="A46" s="10" t="s">
        <v>97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>
        <v>95770.182780799994</v>
      </c>
      <c r="O46" s="33">
        <v>114809.21431579998</v>
      </c>
      <c r="P46" s="33">
        <v>115299.13910550001</v>
      </c>
      <c r="Q46" s="33">
        <v>113200.82046844999</v>
      </c>
      <c r="R46" s="33">
        <v>112024.90820800001</v>
      </c>
      <c r="S46" s="33">
        <v>110951.57569399847</v>
      </c>
      <c r="T46" s="33">
        <v>119487.40939400067</v>
      </c>
      <c r="U46" s="33">
        <v>122249.93543999856</v>
      </c>
      <c r="V46" s="33">
        <v>7244.4392760000019</v>
      </c>
      <c r="W46" s="33">
        <v>8933.0999400000001</v>
      </c>
      <c r="X46" s="33">
        <v>9398.4462800000038</v>
      </c>
      <c r="Y46" s="33">
        <v>3865.5645500000005</v>
      </c>
    </row>
    <row r="47" spans="1:25" customFormat="1" x14ac:dyDescent="0.3">
      <c r="A47" s="10" t="s">
        <v>35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>
        <v>14867.91979</v>
      </c>
      <c r="O47" s="33">
        <v>16375.217840000001</v>
      </c>
      <c r="P47" s="33">
        <v>22237.540430000001</v>
      </c>
      <c r="Q47" s="33">
        <v>22088.637424199998</v>
      </c>
      <c r="R47" s="33">
        <v>28243.650589999997</v>
      </c>
      <c r="S47" s="33">
        <v>31171.693859999999</v>
      </c>
      <c r="T47" s="33">
        <v>34785.364219999989</v>
      </c>
      <c r="U47" s="33">
        <v>35906.768200000013</v>
      </c>
      <c r="V47" s="33">
        <v>29014.347809999999</v>
      </c>
      <c r="W47" s="33">
        <v>33522.390630000009</v>
      </c>
      <c r="X47" s="33">
        <v>39669.241990000002</v>
      </c>
      <c r="Y47" s="33">
        <v>44364.880409999998</v>
      </c>
    </row>
    <row r="48" spans="1:25" customFormat="1" x14ac:dyDescent="0.3">
      <c r="A48" s="67" t="s">
        <v>36</v>
      </c>
      <c r="B48" s="68">
        <v>22212.665929174756</v>
      </c>
      <c r="C48" s="68">
        <v>49007.659608319998</v>
      </c>
      <c r="D48" s="68">
        <v>51516.073354600005</v>
      </c>
      <c r="E48" s="68">
        <v>57878.165759999996</v>
      </c>
      <c r="F48" s="68">
        <v>63147.768491999996</v>
      </c>
      <c r="G48" s="68">
        <v>69334.962420000011</v>
      </c>
      <c r="H48" s="68">
        <v>78602.936270000006</v>
      </c>
      <c r="I48" s="68">
        <v>83242.91822046999</v>
      </c>
      <c r="J48" s="68">
        <v>105737.71173000001</v>
      </c>
      <c r="K48" s="68">
        <v>118096.57883000001</v>
      </c>
      <c r="L48" s="68">
        <v>155628.02969</v>
      </c>
      <c r="M48" s="68">
        <v>174452.19123000003</v>
      </c>
      <c r="N48" s="68">
        <v>192787.95888999998</v>
      </c>
      <c r="O48" s="68">
        <v>213989.20796000003</v>
      </c>
      <c r="P48" s="68">
        <v>228434.87325</v>
      </c>
      <c r="Q48" s="68">
        <v>223067.18075880001</v>
      </c>
      <c r="R48" s="68">
        <v>194674.99203000002</v>
      </c>
      <c r="S48" s="68">
        <v>191481.22200000283</v>
      </c>
      <c r="T48" s="68">
        <v>214623.2773000017</v>
      </c>
      <c r="U48" s="68">
        <v>223051.80226000238</v>
      </c>
      <c r="V48" s="68">
        <v>192593.07057999942</v>
      </c>
      <c r="W48" s="69">
        <v>217870.53005999525</v>
      </c>
      <c r="X48" s="69">
        <v>230540.48267999903</v>
      </c>
      <c r="Y48" s="69">
        <v>257494.14166000375</v>
      </c>
    </row>
    <row r="49" spans="1:25" customFormat="1" x14ac:dyDescent="0.3">
      <c r="A49" s="67" t="s">
        <v>37</v>
      </c>
      <c r="B49" s="68"/>
      <c r="C49" s="68"/>
      <c r="D49" s="68"/>
      <c r="E49" s="68"/>
      <c r="F49" s="68"/>
      <c r="G49" s="68"/>
      <c r="H49" s="68"/>
      <c r="I49" s="68"/>
      <c r="J49" s="68">
        <v>31408.606250000004</v>
      </c>
      <c r="K49" s="68">
        <v>188287.25692999997</v>
      </c>
      <c r="L49" s="68">
        <v>371314.94056000008</v>
      </c>
      <c r="M49" s="68">
        <v>491417.13461000001</v>
      </c>
      <c r="N49" s="68">
        <v>1159590.49126</v>
      </c>
      <c r="O49" s="68">
        <v>1224592.00865</v>
      </c>
      <c r="P49" s="68">
        <v>1259689.83849</v>
      </c>
      <c r="Q49" s="68">
        <v>1179905.11032</v>
      </c>
      <c r="R49" s="68">
        <v>964658.7968400002</v>
      </c>
      <c r="S49" s="68">
        <v>1097642.4783184999</v>
      </c>
      <c r="T49" s="68">
        <v>1206090.1785550001</v>
      </c>
      <c r="U49" s="68">
        <v>1140096.9896994999</v>
      </c>
      <c r="V49" s="68">
        <v>964093.09850049997</v>
      </c>
      <c r="W49" s="69">
        <v>1212105.5882200003</v>
      </c>
      <c r="X49" s="69">
        <v>1273611.1989499999</v>
      </c>
      <c r="Y49" s="69">
        <v>1088237.3674099999</v>
      </c>
    </row>
    <row r="50" spans="1:25" customFormat="1" x14ac:dyDescent="0.3">
      <c r="A50" s="67" t="s">
        <v>38</v>
      </c>
      <c r="B50" s="68">
        <v>16383.771588251329</v>
      </c>
      <c r="C50" s="68">
        <v>18383.66</v>
      </c>
      <c r="D50" s="68">
        <v>5101.32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  <c r="X50" s="69"/>
      <c r="Y50" s="69">
        <v>0</v>
      </c>
    </row>
    <row r="51" spans="1:25" customFormat="1" x14ac:dyDescent="0.3">
      <c r="A51" s="67" t="s">
        <v>39</v>
      </c>
      <c r="B51" s="68"/>
      <c r="C51" s="68"/>
      <c r="D51" s="68"/>
      <c r="E51" s="68"/>
      <c r="F51" s="68"/>
      <c r="G51" s="68"/>
      <c r="H51" s="68"/>
      <c r="I51" s="68"/>
      <c r="J51" s="68"/>
      <c r="K51" s="68">
        <v>30398.990499999996</v>
      </c>
      <c r="L51" s="68">
        <v>35385.180199999995</v>
      </c>
      <c r="M51" s="68">
        <v>33675.763279999999</v>
      </c>
      <c r="N51" s="68">
        <v>33259.000390000001</v>
      </c>
      <c r="O51" s="68">
        <v>47925.836439999999</v>
      </c>
      <c r="P51" s="68">
        <v>43652.107319999996</v>
      </c>
      <c r="Q51" s="68">
        <v>49287.344109999991</v>
      </c>
      <c r="R51" s="68">
        <v>46910.254079999999</v>
      </c>
      <c r="S51" s="68">
        <v>34875.980380000001</v>
      </c>
      <c r="T51" s="68">
        <v>29593.768979999993</v>
      </c>
      <c r="U51" s="68">
        <v>34527.706819999999</v>
      </c>
      <c r="V51" s="68">
        <v>31391.125340000002</v>
      </c>
      <c r="W51" s="69">
        <v>23782.410150000003</v>
      </c>
      <c r="X51" s="69">
        <v>19185.255670000002</v>
      </c>
      <c r="Y51" s="69">
        <v>18757.75807</v>
      </c>
    </row>
    <row r="52" spans="1:25" customFormat="1" x14ac:dyDescent="0.3">
      <c r="A52" s="67" t="s">
        <v>96</v>
      </c>
      <c r="B52" s="68"/>
      <c r="C52" s="68"/>
      <c r="D52" s="68"/>
      <c r="E52" s="68"/>
      <c r="F52" s="68"/>
      <c r="G52" s="68"/>
      <c r="H52" s="68"/>
      <c r="I52" s="68"/>
      <c r="J52" s="68">
        <v>396.25513000000001</v>
      </c>
      <c r="K52" s="68">
        <v>3666.7911400000003</v>
      </c>
      <c r="L52" s="68">
        <v>5744.8949199999997</v>
      </c>
      <c r="M52" s="68">
        <v>9524.2117800000015</v>
      </c>
      <c r="N52" s="68">
        <v>12217.795899999999</v>
      </c>
      <c r="O52" s="68">
        <v>15197.421910000001</v>
      </c>
      <c r="P52" s="68">
        <v>19564.371299999999</v>
      </c>
      <c r="Q52" s="68">
        <v>20015.866699999999</v>
      </c>
      <c r="R52" s="68">
        <v>18783.202670000002</v>
      </c>
      <c r="S52" s="68">
        <v>22105.367140002592</v>
      </c>
      <c r="T52" s="68">
        <v>22835.946390000096</v>
      </c>
      <c r="U52" s="68">
        <v>21902.883060000029</v>
      </c>
      <c r="V52" s="68">
        <v>20376.596439998793</v>
      </c>
      <c r="W52" s="69">
        <v>22866.401539998795</v>
      </c>
      <c r="X52" s="69">
        <v>4788.9192599999942</v>
      </c>
      <c r="Y52" s="69">
        <v>1389.7069700000036</v>
      </c>
    </row>
    <row r="53" spans="1:25" customFormat="1" x14ac:dyDescent="0.3">
      <c r="A53" s="67" t="s">
        <v>40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>
        <v>12513.116909999999</v>
      </c>
      <c r="M53" s="68">
        <v>14896.62211</v>
      </c>
      <c r="N53" s="68">
        <v>64037.098830000003</v>
      </c>
      <c r="O53" s="68">
        <v>28699.94195</v>
      </c>
      <c r="P53" s="68">
        <v>58251.907530000004</v>
      </c>
      <c r="Q53" s="68">
        <v>29154.936980999999</v>
      </c>
      <c r="R53" s="68">
        <v>50210.380290000001</v>
      </c>
      <c r="S53" s="68">
        <v>52966.374399999993</v>
      </c>
      <c r="T53" s="68">
        <v>55976.637629999968</v>
      </c>
      <c r="U53" s="68">
        <v>66840.94133999999</v>
      </c>
      <c r="V53" s="68">
        <v>40283.951899999993</v>
      </c>
      <c r="W53" s="69">
        <v>73962.057759999996</v>
      </c>
      <c r="X53" s="69">
        <v>201993.59830000001</v>
      </c>
      <c r="Y53" s="69">
        <v>206474.18111000006</v>
      </c>
    </row>
    <row r="54" spans="1:25" customFormat="1" ht="15.6" x14ac:dyDescent="0.3">
      <c r="A54" s="67" t="s">
        <v>101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>
        <v>2766.4383800000005</v>
      </c>
      <c r="M54" s="68">
        <v>8913.3444</v>
      </c>
      <c r="N54" s="68">
        <v>6188.4981899999993</v>
      </c>
      <c r="O54" s="68">
        <v>5936.6051499999994</v>
      </c>
      <c r="P54" s="68">
        <v>10306.917169999999</v>
      </c>
      <c r="Q54" s="68">
        <v>9394.002406900001</v>
      </c>
      <c r="R54" s="68">
        <v>7853.4289900000003</v>
      </c>
      <c r="S54" s="68">
        <v>7312.8127600000007</v>
      </c>
      <c r="T54" s="68">
        <v>2345.3500800000011</v>
      </c>
      <c r="U54" s="68">
        <v>257.84589000000005</v>
      </c>
      <c r="V54" s="68">
        <v>92.262659999999997</v>
      </c>
      <c r="W54" s="69">
        <v>50.395739999999996</v>
      </c>
      <c r="X54" s="69">
        <v>32.287970000000001</v>
      </c>
      <c r="Y54" s="69">
        <v>30.974810000000002</v>
      </c>
    </row>
    <row r="55" spans="1:25" customFormat="1" x14ac:dyDescent="0.3">
      <c r="A55" s="67" t="s">
        <v>41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>
        <v>16933.590770000003</v>
      </c>
      <c r="Q55" s="68">
        <v>81301.339949999994</v>
      </c>
      <c r="R55" s="68">
        <v>90259.265169999999</v>
      </c>
      <c r="S55" s="68">
        <v>96677.256690000009</v>
      </c>
      <c r="T55" s="68">
        <v>104269.84273000003</v>
      </c>
      <c r="U55" s="68">
        <v>115617.79655999999</v>
      </c>
      <c r="V55" s="68">
        <v>125396.85558999999</v>
      </c>
      <c r="W55" s="69">
        <v>184073.54850000006</v>
      </c>
      <c r="X55" s="69">
        <v>202460.25844999985</v>
      </c>
      <c r="Y55" s="69">
        <v>206096.72665999999</v>
      </c>
    </row>
    <row r="56" spans="1:25" customFormat="1" x14ac:dyDescent="0.3">
      <c r="A56" s="67" t="s">
        <v>42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>
        <v>560608.26392000006</v>
      </c>
      <c r="M56" s="68">
        <v>28458.25275</v>
      </c>
      <c r="N56" s="68">
        <v>0.33792</v>
      </c>
      <c r="O56" s="68">
        <v>3.4430000000000002E-2</v>
      </c>
      <c r="P56" s="68"/>
      <c r="Q56" s="68"/>
      <c r="R56" s="68"/>
      <c r="S56" s="68"/>
      <c r="T56" s="68"/>
      <c r="U56" s="68"/>
      <c r="V56" s="68"/>
      <c r="W56" s="69"/>
      <c r="X56" s="69"/>
      <c r="Y56" s="69">
        <v>0</v>
      </c>
    </row>
    <row r="57" spans="1:25" customFormat="1" x14ac:dyDescent="0.3">
      <c r="A57" s="67" t="s">
        <v>43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>
        <v>182729.77616000007</v>
      </c>
      <c r="W57" s="69">
        <v>182925.31296999994</v>
      </c>
      <c r="X57" s="69">
        <v>182123.43478000007</v>
      </c>
      <c r="Y57" s="69">
        <v>1863.05501</v>
      </c>
    </row>
    <row r="58" spans="1:25" customFormat="1" x14ac:dyDescent="0.3">
      <c r="A58" s="67" t="s">
        <v>44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  <c r="X58" s="69">
        <v>176530.21541000003</v>
      </c>
      <c r="Y58" s="69">
        <v>357345.91169000004</v>
      </c>
    </row>
    <row r="59" spans="1:25" customFormat="1" x14ac:dyDescent="0.3">
      <c r="A59" s="67" t="s">
        <v>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  <c r="X59" s="69">
        <v>370641.7037400002</v>
      </c>
      <c r="Y59" s="69">
        <v>12884.933929999999</v>
      </c>
    </row>
    <row r="60" spans="1:25" customFormat="1" x14ac:dyDescent="0.3">
      <c r="A60" s="5" t="s">
        <v>46</v>
      </c>
      <c r="B60" s="32">
        <v>7437.1762584086246</v>
      </c>
      <c r="C60" s="32">
        <v>7104.5319799999997</v>
      </c>
      <c r="D60" s="32">
        <v>8859.0049899999995</v>
      </c>
      <c r="E60" s="32">
        <v>9840.3389900000002</v>
      </c>
      <c r="F60" s="32">
        <v>9580.5513100000007</v>
      </c>
      <c r="G60" s="32">
        <v>10112.03666</v>
      </c>
      <c r="H60" s="32">
        <v>9703.5408400000015</v>
      </c>
      <c r="I60" s="32">
        <v>18253.061679999999</v>
      </c>
      <c r="J60" s="32">
        <v>20402.659499999998</v>
      </c>
      <c r="K60" s="32">
        <v>35864.425709999996</v>
      </c>
      <c r="L60" s="32">
        <v>39281.60843</v>
      </c>
      <c r="M60" s="32">
        <v>58776.592140000008</v>
      </c>
      <c r="N60" s="32">
        <v>47143.215476000005</v>
      </c>
      <c r="O60" s="32">
        <v>159401.47257000001</v>
      </c>
      <c r="P60" s="32">
        <v>141554.42368000001</v>
      </c>
      <c r="Q60" s="32">
        <v>42011.461319999995</v>
      </c>
      <c r="R60" s="32">
        <v>135665.61613000001</v>
      </c>
      <c r="S60" s="32">
        <v>78289.268392203623</v>
      </c>
      <c r="T60" s="32">
        <v>185431.14458070236</v>
      </c>
      <c r="U60" s="32">
        <v>61262.179539998717</v>
      </c>
      <c r="V60" s="32">
        <v>60118.141560002856</v>
      </c>
      <c r="W60" s="32">
        <v>57765.920860003105</v>
      </c>
      <c r="X60" s="32">
        <v>58768.01244000197</v>
      </c>
      <c r="Y60" s="32">
        <v>68973.99116000098</v>
      </c>
    </row>
    <row r="61" spans="1:25" customFormat="1" x14ac:dyDescent="0.3">
      <c r="A61" s="5" t="s">
        <v>47</v>
      </c>
      <c r="B61" s="32">
        <v>8762.5690597133907</v>
      </c>
      <c r="C61" s="32">
        <v>15954.341449999998</v>
      </c>
      <c r="D61" s="32">
        <v>21785.460559999996</v>
      </c>
      <c r="E61" s="32">
        <v>26869.224160000002</v>
      </c>
      <c r="F61" s="32">
        <v>28719.37717</v>
      </c>
      <c r="G61" s="32">
        <v>31169.402849999995</v>
      </c>
      <c r="H61" s="32">
        <v>29048.243620000001</v>
      </c>
      <c r="I61" s="32">
        <v>32807.89114</v>
      </c>
      <c r="J61" s="32">
        <v>32191.834549999996</v>
      </c>
      <c r="K61" s="32">
        <v>34920.322289999996</v>
      </c>
      <c r="L61" s="32">
        <v>38971.466830000005</v>
      </c>
      <c r="M61" s="32">
        <v>49533.117179999994</v>
      </c>
      <c r="N61" s="32">
        <v>59707.937549999995</v>
      </c>
      <c r="O61" s="32">
        <v>62684.170620000012</v>
      </c>
      <c r="P61" s="32">
        <v>69089.686990000002</v>
      </c>
      <c r="Q61" s="32">
        <v>39853.866248799997</v>
      </c>
      <c r="R61" s="32">
        <v>50180.962309999995</v>
      </c>
      <c r="S61" s="32">
        <v>49574.30035800286</v>
      </c>
      <c r="T61" s="32">
        <v>43489.694349398647</v>
      </c>
      <c r="U61" s="32">
        <v>57257.107679995723</v>
      </c>
      <c r="V61" s="32">
        <v>50941.770900004347</v>
      </c>
      <c r="W61" s="32">
        <v>52552.805120004043</v>
      </c>
      <c r="X61" s="32">
        <v>53348.616630003649</v>
      </c>
      <c r="Y61" s="32">
        <v>51703.767950001944</v>
      </c>
    </row>
    <row r="62" spans="1:25" customFormat="1" x14ac:dyDescent="0.3">
      <c r="A62" s="5" t="s">
        <v>48</v>
      </c>
      <c r="B62" s="32">
        <v>3119.2274689272535</v>
      </c>
      <c r="C62" s="32">
        <v>1529.9523385000684</v>
      </c>
      <c r="D62" s="32">
        <v>2045.7762600000001</v>
      </c>
      <c r="E62" s="32">
        <v>1557.7001500000001</v>
      </c>
      <c r="F62" s="32">
        <v>1570.5672600000009</v>
      </c>
      <c r="G62" s="32">
        <v>1499.5747900000003</v>
      </c>
      <c r="H62" s="32">
        <v>1092.3103399999993</v>
      </c>
      <c r="I62" s="32">
        <v>9497.7573200000006</v>
      </c>
      <c r="J62" s="32">
        <v>4718.3300700000009</v>
      </c>
      <c r="K62" s="32">
        <v>7668.5298700000003</v>
      </c>
      <c r="L62" s="32">
        <v>1820.9155400000002</v>
      </c>
      <c r="M62" s="32">
        <v>3458.23351</v>
      </c>
      <c r="N62" s="32">
        <v>4344.1289199999992</v>
      </c>
      <c r="O62" s="32">
        <v>4949.9986499999995</v>
      </c>
      <c r="P62" s="32">
        <v>6925.5440699999999</v>
      </c>
      <c r="Q62" s="32">
        <v>6958.4966666</v>
      </c>
      <c r="R62" s="32">
        <v>78554.389009999999</v>
      </c>
      <c r="S62" s="32">
        <v>8178.8194299999986</v>
      </c>
      <c r="T62" s="32">
        <v>68579.642589999959</v>
      </c>
      <c r="U62" s="32">
        <v>24199.964850001325</v>
      </c>
      <c r="V62" s="32">
        <v>24263.08483</v>
      </c>
      <c r="W62" s="32">
        <v>18381.788270000005</v>
      </c>
      <c r="X62" s="32">
        <v>11874.198550000001</v>
      </c>
      <c r="Y62" s="32">
        <v>11759.918950000001</v>
      </c>
    </row>
    <row r="63" spans="1:25" customFormat="1" ht="15.6" x14ac:dyDescent="0.3">
      <c r="A63" s="11" t="s">
        <v>103</v>
      </c>
      <c r="B63" s="36">
        <v>322169.07370398229</v>
      </c>
      <c r="C63" s="36">
        <v>7774.4437999999991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2"/>
      <c r="R63" s="32"/>
      <c r="S63" s="32"/>
      <c r="T63" s="32"/>
      <c r="U63" s="32"/>
      <c r="V63" s="32"/>
      <c r="W63" s="36"/>
      <c r="X63" s="36"/>
      <c r="Y63" s="36">
        <v>0</v>
      </c>
    </row>
    <row r="64" spans="1:25" customFormat="1" x14ac:dyDescent="0.3">
      <c r="A64" s="1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customFormat="1" x14ac:dyDescent="0.3">
      <c r="A65" s="13" t="s">
        <v>49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57"/>
      <c r="R65" s="35">
        <v>201539.62239</v>
      </c>
      <c r="S65" s="35">
        <v>15968.627079999998</v>
      </c>
      <c r="T65" s="35">
        <v>6001.6499299999996</v>
      </c>
      <c r="U65" s="35"/>
      <c r="V65" s="35"/>
      <c r="W65" s="35"/>
      <c r="X65" s="35"/>
      <c r="Y65" s="35"/>
    </row>
    <row r="66" spans="1:25" customFormat="1" x14ac:dyDescent="0.3">
      <c r="A66" s="14" t="s">
        <v>50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32">
        <v>355239.70647299994</v>
      </c>
      <c r="S66" s="32">
        <v>18950.496329999994</v>
      </c>
      <c r="T66" s="32">
        <v>4268.7048399999994</v>
      </c>
      <c r="U66" s="32"/>
      <c r="V66" s="32"/>
      <c r="W66" s="32"/>
      <c r="X66" s="32"/>
      <c r="Y66" s="32"/>
    </row>
    <row r="67" spans="1:25" customFormat="1" ht="52.8" x14ac:dyDescent="0.3">
      <c r="A67" s="15" t="s">
        <v>51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  <c r="R67" s="32">
        <v>141064.421</v>
      </c>
      <c r="S67" s="32">
        <v>2613.7500599999998</v>
      </c>
      <c r="T67" s="32">
        <v>1093.0071800000001</v>
      </c>
      <c r="U67" s="32"/>
      <c r="V67" s="32"/>
      <c r="W67" s="32"/>
      <c r="X67" s="32"/>
      <c r="Y67" s="32"/>
    </row>
    <row r="68" spans="1:25" customFormat="1" ht="27.6" x14ac:dyDescent="0.3">
      <c r="A68" s="16" t="s">
        <v>52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32">
        <v>60459.348140000002</v>
      </c>
      <c r="S68" s="32">
        <v>4852.3239900000017</v>
      </c>
      <c r="T68" s="32">
        <v>84.757339999999999</v>
      </c>
      <c r="U68" s="32"/>
      <c r="V68" s="32"/>
      <c r="W68" s="32"/>
      <c r="X68" s="32"/>
      <c r="Y68" s="32"/>
    </row>
    <row r="69" spans="1:25" customFormat="1" x14ac:dyDescent="0.3">
      <c r="A69" s="17" t="s">
        <v>53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1"/>
      <c r="R69" s="36">
        <v>402444.05374428572</v>
      </c>
      <c r="S69" s="36">
        <v>412315.78521971777</v>
      </c>
      <c r="T69" s="36">
        <v>3525.3076175571232</v>
      </c>
      <c r="U69" s="36"/>
      <c r="V69" s="36"/>
      <c r="W69" s="36"/>
      <c r="X69" s="36"/>
      <c r="Y69" s="36"/>
    </row>
    <row r="70" spans="1:25" customFormat="1" x14ac:dyDescent="0.3">
      <c r="A70" s="1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customFormat="1" x14ac:dyDescent="0.3">
      <c r="A71" s="63" t="s">
        <v>54</v>
      </c>
      <c r="B71" s="64">
        <f>SUM(B72:B74)</f>
        <v>1675039.9644023827</v>
      </c>
      <c r="C71" s="64">
        <f t="shared" ref="C71:P71" si="0">SUM(C72:C74)</f>
        <v>2379558.8747566664</v>
      </c>
      <c r="D71" s="64">
        <f t="shared" si="0"/>
        <v>2758659.8650787999</v>
      </c>
      <c r="E71" s="64">
        <f t="shared" si="0"/>
        <v>2974693.3209314002</v>
      </c>
      <c r="F71" s="64">
        <f t="shared" si="0"/>
        <v>3348721.7171864673</v>
      </c>
      <c r="G71" s="64">
        <f t="shared" si="0"/>
        <v>4046087.0676934007</v>
      </c>
      <c r="H71" s="64">
        <f t="shared" si="0"/>
        <v>4686473.2655567983</v>
      </c>
      <c r="I71" s="64">
        <f t="shared" si="0"/>
        <v>5344054.4936904693</v>
      </c>
      <c r="J71" s="64">
        <f t="shared" si="0"/>
        <v>6409402.0668199994</v>
      </c>
      <c r="K71" s="64">
        <f t="shared" si="0"/>
        <v>6890276.7022700012</v>
      </c>
      <c r="L71" s="64">
        <f t="shared" si="0"/>
        <v>8073765.5719199991</v>
      </c>
      <c r="M71" s="64">
        <f t="shared" si="0"/>
        <v>8894186.2874960005</v>
      </c>
      <c r="N71" s="64">
        <f t="shared" si="0"/>
        <v>11216378.8395268</v>
      </c>
      <c r="O71" s="64">
        <f t="shared" si="0"/>
        <v>12638381.4058988</v>
      </c>
      <c r="P71" s="64">
        <f t="shared" si="0"/>
        <v>13522909.741275502</v>
      </c>
      <c r="Q71" s="64">
        <f t="shared" ref="Q71:X71" si="1">+SUM(Q48:Q63,Q45,Q21,Q18,Q8,Q65:Q69)</f>
        <v>14341206.511946648</v>
      </c>
      <c r="R71" s="64">
        <f t="shared" si="1"/>
        <v>13387527.665272277</v>
      </c>
      <c r="S71" s="64">
        <f t="shared" si="1"/>
        <v>13679247.86106278</v>
      </c>
      <c r="T71" s="64">
        <f t="shared" si="1"/>
        <v>15143835.189719008</v>
      </c>
      <c r="U71" s="64">
        <f t="shared" si="1"/>
        <v>14268759.015719395</v>
      </c>
      <c r="V71" s="64">
        <f t="shared" si="1"/>
        <v>12381844.578896549</v>
      </c>
      <c r="W71" s="64">
        <f t="shared" si="1"/>
        <v>13976157.524930034</v>
      </c>
      <c r="X71" s="64">
        <f t="shared" si="1"/>
        <v>17161898.087590054</v>
      </c>
      <c r="Y71" s="64">
        <v>17419734.865010068</v>
      </c>
    </row>
    <row r="72" spans="1:25" customFormat="1" x14ac:dyDescent="0.3">
      <c r="A72" s="19" t="s">
        <v>55</v>
      </c>
      <c r="B72" s="38">
        <v>14558.3598201394</v>
      </c>
      <c r="C72" s="38">
        <v>33554.076860000001</v>
      </c>
      <c r="D72" s="38">
        <v>48594.888579999999</v>
      </c>
      <c r="E72" s="38">
        <v>65623.801899999991</v>
      </c>
      <c r="F72" s="38">
        <v>81259.201189999992</v>
      </c>
      <c r="G72" s="38">
        <v>116611.81201999998</v>
      </c>
      <c r="H72" s="38">
        <v>158358.05022</v>
      </c>
      <c r="I72" s="38">
        <v>193681.22516</v>
      </c>
      <c r="J72" s="38">
        <v>209860.76028999998</v>
      </c>
      <c r="K72" s="38">
        <v>197022.98478000003</v>
      </c>
      <c r="L72" s="38">
        <v>209097.47590999998</v>
      </c>
      <c r="M72" s="38">
        <v>165380.99261999998</v>
      </c>
      <c r="N72" s="38">
        <v>119303.45148</v>
      </c>
      <c r="O72" s="38">
        <v>114258.21122</v>
      </c>
      <c r="P72" s="38">
        <v>204535.51467000003</v>
      </c>
      <c r="Q72" s="38">
        <v>326079.91252000001</v>
      </c>
      <c r="R72" s="38">
        <v>693444.68193999992</v>
      </c>
      <c r="S72" s="38">
        <v>716268.17134000047</v>
      </c>
      <c r="T72" s="38">
        <v>713581.52965000214</v>
      </c>
      <c r="U72" s="38">
        <v>740000.25035000243</v>
      </c>
      <c r="V72" s="38">
        <v>603929.15813000163</v>
      </c>
      <c r="W72" s="38">
        <v>899963.06172000314</v>
      </c>
      <c r="X72" s="38">
        <v>1466058.161830002</v>
      </c>
      <c r="Y72" s="38">
        <v>2085531.8979999798</v>
      </c>
    </row>
    <row r="73" spans="1:25" customFormat="1" x14ac:dyDescent="0.3">
      <c r="A73" s="20" t="s">
        <v>56</v>
      </c>
      <c r="B73" s="39">
        <v>1481.1348195156688</v>
      </c>
      <c r="C73" s="39">
        <v>351.41297000000009</v>
      </c>
      <c r="D73" s="39">
        <v>516.40905999999984</v>
      </c>
      <c r="E73" s="39">
        <v>980.20802000000003</v>
      </c>
      <c r="F73" s="39">
        <v>2802.52862</v>
      </c>
      <c r="G73" s="39">
        <v>474.28615999999994</v>
      </c>
      <c r="H73" s="39">
        <v>5863.0519800000002</v>
      </c>
      <c r="I73" s="39">
        <v>6262.7770200000004</v>
      </c>
      <c r="J73" s="39">
        <v>5030.2422699999997</v>
      </c>
      <c r="K73" s="39">
        <v>0.1434</v>
      </c>
      <c r="L73" s="39">
        <v>0.19363999999999998</v>
      </c>
      <c r="M73" s="39">
        <v>7631.99899</v>
      </c>
      <c r="N73" s="39">
        <v>6418.8786000000009</v>
      </c>
      <c r="O73" s="39">
        <v>10643.35686</v>
      </c>
      <c r="P73" s="39">
        <v>4882.7743599999994</v>
      </c>
      <c r="Q73" s="39">
        <v>65110.58595450002</v>
      </c>
      <c r="R73" s="39">
        <v>31418.610018899999</v>
      </c>
      <c r="S73" s="39">
        <v>37024.505100000009</v>
      </c>
      <c r="T73" s="39">
        <v>111326.75239000001</v>
      </c>
      <c r="U73" s="39">
        <v>48546.603390000018</v>
      </c>
      <c r="V73" s="39">
        <v>29620.528370000007</v>
      </c>
      <c r="W73" s="39">
        <v>36582.97776999999</v>
      </c>
      <c r="X73" s="39">
        <v>50940.203229999992</v>
      </c>
      <c r="Y73" s="39">
        <v>47639.149240000006</v>
      </c>
    </row>
    <row r="74" spans="1:25" customFormat="1" x14ac:dyDescent="0.3">
      <c r="A74" s="63" t="s">
        <v>57</v>
      </c>
      <c r="B74" s="64">
        <f>B79+B75</f>
        <v>1659000.4697627276</v>
      </c>
      <c r="C74" s="64">
        <f t="shared" ref="C74:P74" si="2">C79+C75</f>
        <v>2345653.3849266665</v>
      </c>
      <c r="D74" s="64">
        <f t="shared" si="2"/>
        <v>2709548.5674387999</v>
      </c>
      <c r="E74" s="64">
        <f t="shared" si="2"/>
        <v>2908089.3110114001</v>
      </c>
      <c r="F74" s="64">
        <f t="shared" si="2"/>
        <v>3264659.9873764673</v>
      </c>
      <c r="G74" s="64">
        <f t="shared" si="2"/>
        <v>3929000.9695134005</v>
      </c>
      <c r="H74" s="64">
        <f t="shared" si="2"/>
        <v>4522252.1633567987</v>
      </c>
      <c r="I74" s="64">
        <f t="shared" si="2"/>
        <v>5144110.4915104695</v>
      </c>
      <c r="J74" s="64">
        <f t="shared" si="2"/>
        <v>6194511.0642599994</v>
      </c>
      <c r="K74" s="64">
        <f t="shared" si="2"/>
        <v>6693253.5740900012</v>
      </c>
      <c r="L74" s="64">
        <f t="shared" si="2"/>
        <v>7864667.9023699993</v>
      </c>
      <c r="M74" s="64">
        <f t="shared" si="2"/>
        <v>8721173.2958860006</v>
      </c>
      <c r="N74" s="64">
        <f t="shared" si="2"/>
        <v>11090656.5094468</v>
      </c>
      <c r="O74" s="64">
        <f t="shared" si="2"/>
        <v>12513479.8378188</v>
      </c>
      <c r="P74" s="64">
        <f t="shared" si="2"/>
        <v>13313491.452245502</v>
      </c>
      <c r="Q74" s="64">
        <f t="shared" ref="Q74:X74" si="3">+Q79+Q75</f>
        <v>13693064.436182147</v>
      </c>
      <c r="R74" s="64">
        <f t="shared" si="3"/>
        <v>12564829.684403375</v>
      </c>
      <c r="S74" s="64">
        <f t="shared" si="3"/>
        <v>12723982.795522783</v>
      </c>
      <c r="T74" s="64">
        <f t="shared" si="3"/>
        <v>14075531.804409008</v>
      </c>
      <c r="U74" s="64">
        <f t="shared" si="3"/>
        <v>13180856.77676939</v>
      </c>
      <c r="V74" s="64">
        <f t="shared" si="3"/>
        <v>11526941.171166545</v>
      </c>
      <c r="W74" s="64">
        <f t="shared" si="3"/>
        <v>12794644.22979003</v>
      </c>
      <c r="X74" s="64">
        <f t="shared" si="3"/>
        <v>15182334.012070049</v>
      </c>
      <c r="Y74" s="64">
        <v>14767919.206860088</v>
      </c>
    </row>
    <row r="75" spans="1:25" customFormat="1" ht="16.2" x14ac:dyDescent="0.3">
      <c r="A75" s="21" t="s">
        <v>104</v>
      </c>
      <c r="B75" s="40">
        <v>-14450.421252815951</v>
      </c>
      <c r="C75" s="40">
        <v>-41077.686039153596</v>
      </c>
      <c r="D75" s="40">
        <v>-74648.206012799987</v>
      </c>
      <c r="E75" s="40">
        <v>-105155.49134760001</v>
      </c>
      <c r="F75" s="40">
        <v>-121933.955285533</v>
      </c>
      <c r="G75" s="40">
        <v>-149446.9747166</v>
      </c>
      <c r="H75" s="40">
        <v>-150025.25817319995</v>
      </c>
      <c r="I75" s="40">
        <v>-217756.71524999998</v>
      </c>
      <c r="J75" s="40">
        <v>-314012.82466000004</v>
      </c>
      <c r="K75" s="40">
        <v>-156534.89769999997</v>
      </c>
      <c r="L75" s="40">
        <v>-492535.32113</v>
      </c>
      <c r="M75" s="40">
        <v>-839820.49405999994</v>
      </c>
      <c r="N75" s="40">
        <v>-173237.64814000009</v>
      </c>
      <c r="O75" s="40">
        <v>-244242.33638999989</v>
      </c>
      <c r="P75" s="40">
        <v>-303325.74089999986</v>
      </c>
      <c r="Q75" s="40">
        <v>-256951.57729000019</v>
      </c>
      <c r="R75" s="40">
        <v>-97834.688910000987</v>
      </c>
      <c r="S75" s="39">
        <v>-201972.38909999619</v>
      </c>
      <c r="T75" s="40">
        <v>-243395.10326999801</v>
      </c>
      <c r="U75" s="40">
        <v>-299355.38521000266</v>
      </c>
      <c r="V75" s="40">
        <v>-221353.72123000168</v>
      </c>
      <c r="W75" s="40">
        <v>-244967.2556499998</v>
      </c>
      <c r="X75" s="40">
        <v>-462565.71046000434</v>
      </c>
      <c r="Y75" s="40">
        <v>-518644.61091000069</v>
      </c>
    </row>
    <row r="76" spans="1:25" customFormat="1" x14ac:dyDescent="0.3">
      <c r="A76" s="21" t="s">
        <v>58</v>
      </c>
      <c r="B76" s="40"/>
      <c r="C76" s="40"/>
      <c r="D76" s="40"/>
      <c r="E76" s="40"/>
      <c r="F76" s="40"/>
      <c r="G76" s="40"/>
      <c r="H76" s="40"/>
      <c r="I76" s="40"/>
      <c r="J76" s="40"/>
      <c r="K76" s="40">
        <v>-34240.701820000002</v>
      </c>
      <c r="L76" s="40">
        <v>-74932.168280000013</v>
      </c>
      <c r="M76" s="40">
        <v>-81905.510590000005</v>
      </c>
      <c r="N76" s="40">
        <v>-78303.955819999945</v>
      </c>
      <c r="O76" s="40">
        <v>-85825.901159999994</v>
      </c>
      <c r="P76" s="40">
        <v>-113217.23189000001</v>
      </c>
      <c r="Q76" s="40">
        <v>-99021.32652000009</v>
      </c>
      <c r="R76" s="40">
        <v>-32370.13667</v>
      </c>
      <c r="S76" s="40">
        <v>-112010.82773999999</v>
      </c>
      <c r="T76" s="80">
        <v>-132168.42528</v>
      </c>
      <c r="U76" s="80">
        <v>-151294.96012999999</v>
      </c>
      <c r="V76" s="80">
        <v>-112301.29223999901</v>
      </c>
      <c r="W76" s="80">
        <v>-98325.840800000005</v>
      </c>
      <c r="X76" s="40">
        <v>-180105.93810000006</v>
      </c>
      <c r="Y76" s="40">
        <v>-170120.86324999997</v>
      </c>
    </row>
    <row r="77" spans="1:25" customFormat="1" x14ac:dyDescent="0.3">
      <c r="A77" s="21" t="s">
        <v>59</v>
      </c>
      <c r="B77" s="40"/>
      <c r="C77" s="40"/>
      <c r="D77" s="40"/>
      <c r="E77" s="40"/>
      <c r="F77" s="40"/>
      <c r="G77" s="40"/>
      <c r="H77" s="40"/>
      <c r="I77" s="40"/>
      <c r="J77" s="40"/>
      <c r="K77" s="40">
        <v>-120949.71135999999</v>
      </c>
      <c r="L77" s="40">
        <v>-415604.86364999996</v>
      </c>
      <c r="M77" s="40">
        <v>-755724.82661999995</v>
      </c>
      <c r="N77" s="40">
        <v>-83161.704030000139</v>
      </c>
      <c r="O77" s="40">
        <v>-130187.94701999986</v>
      </c>
      <c r="P77" s="40">
        <v>-171970.98179999983</v>
      </c>
      <c r="Q77" s="40">
        <v>-148098.16343000013</v>
      </c>
      <c r="R77" s="40">
        <v>-64732.792070001</v>
      </c>
      <c r="S77" s="40">
        <v>-86644.786069996102</v>
      </c>
      <c r="T77" s="80">
        <v>-109234.487099998</v>
      </c>
      <c r="U77" s="80">
        <v>-146488.23403000299</v>
      </c>
      <c r="V77" s="80">
        <v>-108357.028470002</v>
      </c>
      <c r="W77" s="80">
        <v>-145573.72876999999</v>
      </c>
      <c r="X77" s="40">
        <v>-279278.76672000426</v>
      </c>
      <c r="Y77" s="40">
        <v>-346902.22888000065</v>
      </c>
    </row>
    <row r="78" spans="1:25" customFormat="1" x14ac:dyDescent="0.3">
      <c r="A78" s="21" t="s">
        <v>60</v>
      </c>
      <c r="B78" s="40"/>
      <c r="C78" s="40"/>
      <c r="D78" s="40"/>
      <c r="E78" s="40"/>
      <c r="F78" s="40"/>
      <c r="G78" s="40"/>
      <c r="H78" s="40"/>
      <c r="I78" s="40"/>
      <c r="J78" s="40"/>
      <c r="K78" s="40">
        <v>-1344.4845199999995</v>
      </c>
      <c r="L78" s="40">
        <v>-1998.2891999999692</v>
      </c>
      <c r="M78" s="40">
        <v>-2190.1568499999557</v>
      </c>
      <c r="N78" s="40">
        <v>-11771.988290000001</v>
      </c>
      <c r="O78" s="40">
        <v>-28228.488210000014</v>
      </c>
      <c r="P78" s="40">
        <v>-18137.52721</v>
      </c>
      <c r="Q78" s="40">
        <v>-9832.0873399999891</v>
      </c>
      <c r="R78" s="40">
        <v>-731.76017000000002</v>
      </c>
      <c r="S78" s="40">
        <v>-3316.77529</v>
      </c>
      <c r="T78" s="80">
        <v>-1992.1908900000001</v>
      </c>
      <c r="U78" s="80">
        <v>-1572.1910499999999</v>
      </c>
      <c r="V78" s="80">
        <v>-695.40052000000003</v>
      </c>
      <c r="W78" s="80">
        <v>-1067.6860799999999</v>
      </c>
      <c r="X78" s="40">
        <v>-3181.0056399999962</v>
      </c>
      <c r="Y78" s="40">
        <v>-1621.5187800000026</v>
      </c>
    </row>
    <row r="79" spans="1:25" customFormat="1" x14ac:dyDescent="0.3">
      <c r="A79" s="63" t="s">
        <v>61</v>
      </c>
      <c r="B79" s="64">
        <f t="shared" ref="B79:P79" si="4">+B8+B18+B21+B45+SUM(B48:B63)</f>
        <v>1673450.8910155436</v>
      </c>
      <c r="C79" s="64">
        <f t="shared" si="4"/>
        <v>2386731.07096582</v>
      </c>
      <c r="D79" s="64">
        <f t="shared" si="4"/>
        <v>2784196.7734515998</v>
      </c>
      <c r="E79" s="64">
        <f t="shared" si="4"/>
        <v>3013244.8023590003</v>
      </c>
      <c r="F79" s="64">
        <f t="shared" si="4"/>
        <v>3386593.9426620002</v>
      </c>
      <c r="G79" s="64">
        <f t="shared" si="4"/>
        <v>4078447.9442300005</v>
      </c>
      <c r="H79" s="64">
        <f t="shared" si="4"/>
        <v>4672277.421529999</v>
      </c>
      <c r="I79" s="64">
        <f t="shared" si="4"/>
        <v>5361867.2067604698</v>
      </c>
      <c r="J79" s="64">
        <f t="shared" si="4"/>
        <v>6508523.8889199998</v>
      </c>
      <c r="K79" s="64">
        <f t="shared" si="4"/>
        <v>6849788.4717900008</v>
      </c>
      <c r="L79" s="64">
        <f t="shared" si="4"/>
        <v>8357203.2234999994</v>
      </c>
      <c r="M79" s="64">
        <f t="shared" si="4"/>
        <v>9560993.789946001</v>
      </c>
      <c r="N79" s="64">
        <f t="shared" si="4"/>
        <v>11263894.1575868</v>
      </c>
      <c r="O79" s="64">
        <f t="shared" si="4"/>
        <v>12757722.174208799</v>
      </c>
      <c r="P79" s="64">
        <f t="shared" si="4"/>
        <v>13616817.193145502</v>
      </c>
      <c r="Q79" s="64">
        <f t="shared" ref="Q79:X79" si="5">+Q71-Q72-Q73</f>
        <v>13950016.013472147</v>
      </c>
      <c r="R79" s="64">
        <f t="shared" si="5"/>
        <v>12662664.373313377</v>
      </c>
      <c r="S79" s="64">
        <f t="shared" si="5"/>
        <v>12925955.184622779</v>
      </c>
      <c r="T79" s="64">
        <f t="shared" si="5"/>
        <v>14318926.907679006</v>
      </c>
      <c r="U79" s="64">
        <f t="shared" si="5"/>
        <v>13480212.161979392</v>
      </c>
      <c r="V79" s="64">
        <f t="shared" si="5"/>
        <v>11748294.892396547</v>
      </c>
      <c r="W79" s="64">
        <f t="shared" si="5"/>
        <v>13039611.485440031</v>
      </c>
      <c r="X79" s="64">
        <f t="shared" si="5"/>
        <v>15644899.722530052</v>
      </c>
      <c r="Y79" s="64">
        <v>15286563.817770088</v>
      </c>
    </row>
    <row r="80" spans="1:25" customFormat="1" x14ac:dyDescent="0.3">
      <c r="A80" s="2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2"/>
      <c r="V80" s="42"/>
      <c r="W80" s="43"/>
      <c r="X80" s="43"/>
      <c r="Y80" s="41"/>
    </row>
    <row r="81" spans="1:27" customFormat="1" x14ac:dyDescent="0.3">
      <c r="A81" s="73" t="s">
        <v>62</v>
      </c>
      <c r="B81" s="62">
        <f>+B79-B82</f>
        <v>647010.17734318599</v>
      </c>
      <c r="C81" s="62">
        <f t="shared" ref="C81:P81" si="6">+C79-C82</f>
        <v>691414.9676368197</v>
      </c>
      <c r="D81" s="62">
        <f t="shared" si="6"/>
        <v>760282.2117345999</v>
      </c>
      <c r="E81" s="62">
        <f t="shared" si="6"/>
        <v>871218.82004000014</v>
      </c>
      <c r="F81" s="62">
        <f t="shared" si="6"/>
        <v>1031934.1778020002</v>
      </c>
      <c r="G81" s="62">
        <f t="shared" si="6"/>
        <v>1355133.2030700003</v>
      </c>
      <c r="H81" s="62">
        <f t="shared" si="6"/>
        <v>1629382.571719999</v>
      </c>
      <c r="I81" s="62">
        <f t="shared" si="6"/>
        <v>1900576.1474204697</v>
      </c>
      <c r="J81" s="62">
        <f t="shared" si="6"/>
        <v>2564102.2383500002</v>
      </c>
      <c r="K81" s="62">
        <f t="shared" si="6"/>
        <v>2970647.8572500008</v>
      </c>
      <c r="L81" s="62">
        <f t="shared" si="6"/>
        <v>3652082.0568699995</v>
      </c>
      <c r="M81" s="62">
        <f t="shared" si="6"/>
        <v>3985218.4621530008</v>
      </c>
      <c r="N81" s="62">
        <f t="shared" si="6"/>
        <v>5066283.5387367997</v>
      </c>
      <c r="O81" s="62">
        <f t="shared" si="6"/>
        <v>5811421.6258488009</v>
      </c>
      <c r="P81" s="62">
        <f t="shared" si="6"/>
        <v>6243616.8868246013</v>
      </c>
      <c r="Q81" s="62">
        <f t="shared" ref="Q81:X81" si="7">+Q71-Q82</f>
        <v>6857357.3002416482</v>
      </c>
      <c r="R81" s="62">
        <f t="shared" si="7"/>
        <v>6856807.5787695879</v>
      </c>
      <c r="S81" s="62">
        <f t="shared" si="7"/>
        <v>6381738.5262688268</v>
      </c>
      <c r="T81" s="62">
        <f t="shared" si="7"/>
        <v>7387373.1770166513</v>
      </c>
      <c r="U81" s="62">
        <f t="shared" si="7"/>
        <v>6637171.4312994881</v>
      </c>
      <c r="V81" s="62">
        <f t="shared" si="7"/>
        <v>6106213.6318265237</v>
      </c>
      <c r="W81" s="62">
        <f t="shared" si="7"/>
        <v>6385891.1936300034</v>
      </c>
      <c r="X81" s="62">
        <f t="shared" si="7"/>
        <v>8132264.9968900066</v>
      </c>
      <c r="Y81" s="62">
        <v>8104499.809520008</v>
      </c>
    </row>
    <row r="82" spans="1:27" customFormat="1" x14ac:dyDescent="0.3">
      <c r="A82" s="73" t="s">
        <v>63</v>
      </c>
      <c r="B82" s="62">
        <f>+B18+B21+B47</f>
        <v>1026440.7136723576</v>
      </c>
      <c r="C82" s="62">
        <f t="shared" ref="C82:O82" si="8">+C18+C21+C47</f>
        <v>1695316.1033290003</v>
      </c>
      <c r="D82" s="62">
        <f t="shared" si="8"/>
        <v>2023914.5617169999</v>
      </c>
      <c r="E82" s="62">
        <f t="shared" si="8"/>
        <v>2142025.9823190002</v>
      </c>
      <c r="F82" s="62">
        <f t="shared" si="8"/>
        <v>2354659.76486</v>
      </c>
      <c r="G82" s="62">
        <f t="shared" si="8"/>
        <v>2723314.7411600002</v>
      </c>
      <c r="H82" s="62">
        <f t="shared" si="8"/>
        <v>3042894.84981</v>
      </c>
      <c r="I82" s="62">
        <f t="shared" si="8"/>
        <v>3461291.0593400002</v>
      </c>
      <c r="J82" s="62">
        <f t="shared" si="8"/>
        <v>3944421.6505699996</v>
      </c>
      <c r="K82" s="62">
        <f t="shared" si="8"/>
        <v>3879140.61454</v>
      </c>
      <c r="L82" s="62">
        <f t="shared" si="8"/>
        <v>4705121.1666299999</v>
      </c>
      <c r="M82" s="62">
        <f t="shared" si="8"/>
        <v>5575775.3277930003</v>
      </c>
      <c r="N82" s="62">
        <f t="shared" si="8"/>
        <v>6197610.6188500002</v>
      </c>
      <c r="O82" s="62">
        <f t="shared" si="8"/>
        <v>6946300.5483599985</v>
      </c>
      <c r="P82" s="62">
        <f t="shared" ref="P82:X82" si="9">+P18+P21+P47</f>
        <v>7373200.306320901</v>
      </c>
      <c r="Q82" s="62">
        <f t="shared" si="9"/>
        <v>7483849.2117050001</v>
      </c>
      <c r="R82" s="62">
        <f t="shared" si="9"/>
        <v>6530720.0865026889</v>
      </c>
      <c r="S82" s="62">
        <f t="shared" si="9"/>
        <v>7297509.3347939532</v>
      </c>
      <c r="T82" s="62">
        <f t="shared" si="9"/>
        <v>7756462.012702357</v>
      </c>
      <c r="U82" s="62">
        <f t="shared" si="9"/>
        <v>7631587.5844199071</v>
      </c>
      <c r="V82" s="62">
        <f t="shared" si="9"/>
        <v>6275630.9470700249</v>
      </c>
      <c r="W82" s="62">
        <f t="shared" si="9"/>
        <v>7590266.3313000305</v>
      </c>
      <c r="X82" s="62">
        <f t="shared" si="9"/>
        <v>9029633.0907000471</v>
      </c>
      <c r="Y82" s="62">
        <v>9315235.0554900598</v>
      </c>
    </row>
    <row r="83" spans="1:27" customFormat="1" x14ac:dyDescent="0.3">
      <c r="A83" s="23"/>
      <c r="B83" s="26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6"/>
      <c r="O83" s="26"/>
      <c r="P83" s="23"/>
      <c r="Q83" s="28"/>
      <c r="R83" s="28"/>
      <c r="S83" s="28"/>
      <c r="T83" s="25"/>
      <c r="U83" s="25"/>
      <c r="V83" s="25"/>
      <c r="W83" s="25"/>
      <c r="X83" s="25"/>
      <c r="Y83" s="51"/>
    </row>
    <row r="84" spans="1:27" customFormat="1" x14ac:dyDescent="0.3">
      <c r="A84" s="50" t="s">
        <v>93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S84" s="25"/>
      <c r="T84" s="25"/>
      <c r="U84" s="25"/>
      <c r="V84" s="25"/>
      <c r="W84" s="25"/>
      <c r="X84" s="25"/>
      <c r="Y84" s="51"/>
    </row>
    <row r="85" spans="1:27" customFormat="1" x14ac:dyDescent="0.3">
      <c r="A85" s="49" t="s">
        <v>100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S85" s="25"/>
      <c r="T85" s="25"/>
      <c r="U85" s="25"/>
      <c r="V85" s="25"/>
      <c r="W85" s="25"/>
      <c r="X85" s="25"/>
      <c r="Y85" s="51"/>
    </row>
    <row r="86" spans="1:27" customFormat="1" x14ac:dyDescent="0.3">
      <c r="A86" s="49" t="s">
        <v>102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25"/>
      <c r="R86" s="25"/>
      <c r="S86" s="25"/>
      <c r="T86" s="25"/>
      <c r="U86" s="25"/>
      <c r="V86" s="25"/>
      <c r="W86" s="25"/>
      <c r="X86" s="25"/>
      <c r="Y86" s="51"/>
    </row>
    <row r="87" spans="1:27" customFormat="1" x14ac:dyDescent="0.3">
      <c r="A87" s="49" t="s">
        <v>105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25"/>
      <c r="R87" s="25"/>
      <c r="S87" s="18"/>
      <c r="T87" s="18"/>
      <c r="U87" s="18"/>
      <c r="V87" s="18"/>
      <c r="W87" s="18"/>
      <c r="X87" s="18"/>
      <c r="Y87" s="51"/>
    </row>
    <row r="88" spans="1:27" customFormat="1" x14ac:dyDescent="0.3">
      <c r="A88" s="49" t="s">
        <v>106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25"/>
      <c r="R88" s="25"/>
      <c r="S88" s="18"/>
      <c r="T88" s="18"/>
      <c r="U88" s="18"/>
      <c r="V88" s="18"/>
      <c r="W88" s="18"/>
      <c r="X88" s="18"/>
      <c r="Y88" s="51"/>
    </row>
    <row r="89" spans="1:27" customFormat="1" x14ac:dyDescent="0.3">
      <c r="A89" s="4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5"/>
      <c r="R89" s="25"/>
      <c r="S89" s="18"/>
      <c r="T89" s="18"/>
      <c r="U89" s="18"/>
      <c r="V89" s="18"/>
      <c r="W89" s="18"/>
      <c r="X89" s="18"/>
      <c r="Y89" s="51"/>
    </row>
    <row r="90" spans="1:27" customFormat="1" ht="10.8" customHeight="1" x14ac:dyDescent="0.3">
      <c r="A90" s="49" t="s">
        <v>98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25"/>
      <c r="R90" s="25"/>
      <c r="S90" s="18"/>
      <c r="T90" s="18"/>
      <c r="U90" s="18"/>
      <c r="V90" s="18"/>
      <c r="W90" s="18"/>
      <c r="X90" s="18"/>
      <c r="Y90" s="51"/>
    </row>
    <row r="91" spans="1:27" customFormat="1" ht="10.8" customHeight="1" x14ac:dyDescent="0.3">
      <c r="A91" s="49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25"/>
      <c r="R91" s="25"/>
      <c r="S91" s="18"/>
      <c r="T91" s="18"/>
      <c r="U91" s="18"/>
      <c r="V91" s="18"/>
      <c r="W91" s="18"/>
      <c r="X91" s="18"/>
      <c r="Z91" s="51"/>
      <c r="AA91" s="51"/>
    </row>
    <row r="92" spans="1:27" x14ac:dyDescent="0.3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7"/>
      <c r="R92" s="77"/>
      <c r="S92" s="76"/>
      <c r="T92" s="76"/>
      <c r="U92" s="76"/>
      <c r="V92" s="76"/>
      <c r="W92" s="76"/>
      <c r="X92" s="76"/>
    </row>
    <row r="95" spans="1:27" x14ac:dyDescent="0.3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</sheetData>
  <mergeCells count="4">
    <mergeCell ref="B1:X1"/>
    <mergeCell ref="B2:X2"/>
    <mergeCell ref="B3:X3"/>
    <mergeCell ref="B4:X4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AE96-04E1-49BB-B122-EFC1BC38CF88}">
  <dimension ref="A1:K129"/>
  <sheetViews>
    <sheetView zoomScaleNormal="100" workbookViewId="0">
      <selection activeCell="N16" sqref="N16"/>
    </sheetView>
  </sheetViews>
  <sheetFormatPr baseColWidth="10" defaultRowHeight="14.4" x14ac:dyDescent="0.3"/>
  <cols>
    <col min="1" max="7" width="11.77734375" customWidth="1"/>
  </cols>
  <sheetData>
    <row r="1" spans="1:11" s="51" customFormat="1" x14ac:dyDescent="0.3"/>
    <row r="2" spans="1:11" s="51" customFormat="1" x14ac:dyDescent="0.3">
      <c r="A2" s="86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1" customFormat="1" x14ac:dyDescent="0.3"/>
    <row r="4" spans="1:11" s="51" customFormat="1" x14ac:dyDescent="0.3"/>
    <row r="5" spans="1:11" s="51" customFormat="1" ht="31.2" customHeight="1" x14ac:dyDescent="0.3">
      <c r="A5" s="88" t="s">
        <v>99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51" customForma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51" customFormat="1" ht="26.4" customHeight="1" x14ac:dyDescent="0.3">
      <c r="A7" s="89" t="s">
        <v>107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51" customForma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s="51" customFormat="1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51" customFormat="1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s="51" customFormat="1" ht="14.4" customHeight="1" x14ac:dyDescent="0.3">
      <c r="A11" s="89" t="s">
        <v>109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s="51" customFormat="1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s="51" customFormat="1" x14ac:dyDescent="0.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s="51" customFormat="1" x14ac:dyDescent="0.3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s="51" customFormat="1" x14ac:dyDescent="0.3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s="51" customForma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s="51" customFormat="1" x14ac:dyDescent="0.3"/>
    <row r="18" spans="1:11" s="51" customFormat="1" x14ac:dyDescent="0.3"/>
    <row r="19" spans="1:11" s="51" customFormat="1" x14ac:dyDescent="0.3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s="51" customFormat="1" x14ac:dyDescent="0.3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51" customFormat="1" x14ac:dyDescent="0.3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s="51" customFormat="1" x14ac:dyDescent="0.3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s="51" customFormat="1" x14ac:dyDescent="0.3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s="51" customFormat="1" x14ac:dyDescent="0.3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s="51" customFormat="1" x14ac:dyDescent="0.3"/>
    <row r="26" spans="1:11" s="51" customFormat="1" x14ac:dyDescent="0.3"/>
    <row r="27" spans="1:11" s="51" customFormat="1" x14ac:dyDescent="0.3"/>
    <row r="28" spans="1:11" s="51" customFormat="1" x14ac:dyDescent="0.3"/>
    <row r="29" spans="1:11" s="51" customFormat="1" x14ac:dyDescent="0.3"/>
    <row r="30" spans="1:11" s="51" customFormat="1" x14ac:dyDescent="0.3"/>
    <row r="31" spans="1:11" s="51" customFormat="1" x14ac:dyDescent="0.3"/>
    <row r="32" spans="1:11" s="51" customFormat="1" x14ac:dyDescent="0.3"/>
    <row r="33" s="51" customFormat="1" x14ac:dyDescent="0.3"/>
    <row r="34" s="51" customFormat="1" x14ac:dyDescent="0.3"/>
    <row r="35" s="51" customFormat="1" x14ac:dyDescent="0.3"/>
    <row r="36" s="51" customFormat="1" x14ac:dyDescent="0.3"/>
    <row r="37" s="51" customFormat="1" x14ac:dyDescent="0.3"/>
    <row r="38" s="51" customFormat="1" x14ac:dyDescent="0.3"/>
    <row r="39" s="51" customFormat="1" x14ac:dyDescent="0.3"/>
    <row r="40" s="51" customFormat="1" x14ac:dyDescent="0.3"/>
    <row r="41" s="51" customFormat="1" x14ac:dyDescent="0.3"/>
    <row r="42" s="51" customFormat="1" x14ac:dyDescent="0.3"/>
    <row r="43" s="51" customFormat="1" x14ac:dyDescent="0.3"/>
    <row r="44" s="51" customFormat="1" x14ac:dyDescent="0.3"/>
    <row r="45" s="51" customFormat="1" x14ac:dyDescent="0.3"/>
    <row r="46" s="51" customFormat="1" x14ac:dyDescent="0.3"/>
    <row r="47" s="51" customFormat="1" x14ac:dyDescent="0.3"/>
    <row r="48" s="51" customFormat="1" x14ac:dyDescent="0.3"/>
    <row r="49" s="51" customFormat="1" x14ac:dyDescent="0.3"/>
    <row r="50" s="51" customFormat="1" x14ac:dyDescent="0.3"/>
    <row r="51" s="51" customFormat="1" x14ac:dyDescent="0.3"/>
    <row r="52" s="51" customFormat="1" x14ac:dyDescent="0.3"/>
    <row r="53" s="51" customFormat="1" x14ac:dyDescent="0.3"/>
    <row r="54" s="51" customFormat="1" x14ac:dyDescent="0.3"/>
    <row r="55" s="51" customFormat="1" x14ac:dyDescent="0.3"/>
    <row r="56" s="51" customFormat="1" x14ac:dyDescent="0.3"/>
    <row r="57" s="51" customFormat="1" x14ac:dyDescent="0.3"/>
    <row r="58" s="51" customFormat="1" x14ac:dyDescent="0.3"/>
    <row r="59" s="51" customFormat="1" x14ac:dyDescent="0.3"/>
    <row r="60" s="51" customFormat="1" x14ac:dyDescent="0.3"/>
    <row r="61" s="51" customFormat="1" x14ac:dyDescent="0.3"/>
    <row r="62" s="51" customFormat="1" x14ac:dyDescent="0.3"/>
    <row r="63" s="51" customFormat="1" x14ac:dyDescent="0.3"/>
    <row r="64" s="51" customFormat="1" x14ac:dyDescent="0.3"/>
    <row r="65" s="51" customFormat="1" x14ac:dyDescent="0.3"/>
    <row r="66" s="51" customFormat="1" x14ac:dyDescent="0.3"/>
    <row r="67" s="51" customFormat="1" x14ac:dyDescent="0.3"/>
    <row r="68" s="51" customFormat="1" x14ac:dyDescent="0.3"/>
    <row r="69" s="51" customFormat="1" x14ac:dyDescent="0.3"/>
    <row r="70" s="51" customFormat="1" x14ac:dyDescent="0.3"/>
    <row r="71" s="51" customFormat="1" x14ac:dyDescent="0.3"/>
    <row r="72" s="51" customFormat="1" x14ac:dyDescent="0.3"/>
    <row r="73" s="51" customFormat="1" x14ac:dyDescent="0.3"/>
    <row r="74" s="51" customFormat="1" x14ac:dyDescent="0.3"/>
    <row r="75" s="51" customFormat="1" x14ac:dyDescent="0.3"/>
    <row r="76" s="51" customFormat="1" x14ac:dyDescent="0.3"/>
    <row r="77" s="51" customFormat="1" x14ac:dyDescent="0.3"/>
    <row r="78" s="51" customFormat="1" x14ac:dyDescent="0.3"/>
    <row r="79" s="51" customFormat="1" x14ac:dyDescent="0.3"/>
    <row r="80" s="51" customFormat="1" x14ac:dyDescent="0.3"/>
    <row r="81" s="51" customFormat="1" x14ac:dyDescent="0.3"/>
    <row r="82" s="51" customFormat="1" x14ac:dyDescent="0.3"/>
    <row r="83" s="51" customFormat="1" x14ac:dyDescent="0.3"/>
    <row r="84" s="51" customFormat="1" x14ac:dyDescent="0.3"/>
    <row r="85" s="51" customFormat="1" x14ac:dyDescent="0.3"/>
    <row r="86" s="51" customFormat="1" x14ac:dyDescent="0.3"/>
    <row r="87" s="51" customFormat="1" x14ac:dyDescent="0.3"/>
    <row r="88" s="51" customFormat="1" x14ac:dyDescent="0.3"/>
    <row r="89" s="51" customFormat="1" x14ac:dyDescent="0.3"/>
    <row r="90" s="51" customFormat="1" x14ac:dyDescent="0.3"/>
    <row r="91" s="51" customFormat="1" x14ac:dyDescent="0.3"/>
    <row r="92" s="51" customFormat="1" x14ac:dyDescent="0.3"/>
    <row r="93" s="51" customFormat="1" x14ac:dyDescent="0.3"/>
    <row r="94" s="51" customFormat="1" x14ac:dyDescent="0.3"/>
    <row r="95" s="51" customFormat="1" x14ac:dyDescent="0.3"/>
    <row r="96" s="51" customFormat="1" x14ac:dyDescent="0.3"/>
    <row r="97" s="51" customFormat="1" x14ac:dyDescent="0.3"/>
    <row r="98" s="51" customFormat="1" x14ac:dyDescent="0.3"/>
    <row r="99" s="51" customFormat="1" x14ac:dyDescent="0.3"/>
    <row r="100" s="51" customFormat="1" x14ac:dyDescent="0.3"/>
    <row r="101" s="51" customFormat="1" x14ac:dyDescent="0.3"/>
    <row r="102" s="51" customFormat="1" x14ac:dyDescent="0.3"/>
    <row r="103" s="51" customFormat="1" x14ac:dyDescent="0.3"/>
    <row r="104" s="51" customFormat="1" x14ac:dyDescent="0.3"/>
    <row r="105" s="51" customFormat="1" x14ac:dyDescent="0.3"/>
    <row r="106" s="51" customFormat="1" x14ac:dyDescent="0.3"/>
    <row r="107" s="51" customFormat="1" x14ac:dyDescent="0.3"/>
    <row r="108" s="51" customFormat="1" x14ac:dyDescent="0.3"/>
    <row r="109" s="51" customFormat="1" x14ac:dyDescent="0.3"/>
    <row r="110" s="51" customFormat="1" x14ac:dyDescent="0.3"/>
    <row r="111" s="51" customFormat="1" x14ac:dyDescent="0.3"/>
    <row r="112" s="51" customFormat="1" x14ac:dyDescent="0.3"/>
    <row r="113" s="51" customFormat="1" x14ac:dyDescent="0.3"/>
    <row r="114" s="51" customFormat="1" x14ac:dyDescent="0.3"/>
    <row r="115" s="51" customFormat="1" x14ac:dyDescent="0.3"/>
    <row r="116" s="51" customFormat="1" x14ac:dyDescent="0.3"/>
    <row r="117" s="51" customFormat="1" x14ac:dyDescent="0.3"/>
    <row r="118" s="51" customFormat="1" x14ac:dyDescent="0.3"/>
    <row r="119" s="51" customFormat="1" x14ac:dyDescent="0.3"/>
    <row r="120" s="51" customFormat="1" x14ac:dyDescent="0.3"/>
    <row r="121" s="51" customFormat="1" x14ac:dyDescent="0.3"/>
    <row r="122" s="51" customFormat="1" x14ac:dyDescent="0.3"/>
    <row r="123" s="51" customFormat="1" x14ac:dyDescent="0.3"/>
    <row r="124" s="51" customFormat="1" x14ac:dyDescent="0.3"/>
    <row r="125" s="51" customFormat="1" x14ac:dyDescent="0.3"/>
    <row r="126" s="51" customFormat="1" x14ac:dyDescent="0.3"/>
    <row r="127" s="51" customFormat="1" x14ac:dyDescent="0.3"/>
    <row r="128" s="51" customFormat="1" x14ac:dyDescent="0.3"/>
    <row r="129" s="51" customFormat="1" x14ac:dyDescent="0.3"/>
  </sheetData>
  <mergeCells count="4">
    <mergeCell ref="A2:K2"/>
    <mergeCell ref="A5:K5"/>
    <mergeCell ref="A7:K10"/>
    <mergeCell ref="A11:K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RECAUDACIÓN ANUAL</vt:lpstr>
      <vt:lpstr>Nota Metodológica</vt:lpstr>
      <vt:lpstr>'Nota Metodológica'!Área_de_impresión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Piaun Cabrera, Amparo Elizabeth</dc:creator>
  <cp:lastModifiedBy>Piaun Cabrera, Amparo Elizabeth</cp:lastModifiedBy>
  <dcterms:created xsi:type="dcterms:W3CDTF">2023-04-24T21:20:47Z</dcterms:created>
  <dcterms:modified xsi:type="dcterms:W3CDTF">2024-02-06T19:57:14Z</dcterms:modified>
</cp:coreProperties>
</file>