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mc:AlternateContent xmlns:mc="http://schemas.openxmlformats.org/markup-compatibility/2006">
    <mc:Choice Requires="x15">
      <x15ac:absPath xmlns:x15ac="http://schemas.microsoft.com/office/spreadsheetml/2010/11/ac" url="C:\Users\aepc240916\Documents\PLANIFICACIÓN\REPORTES DE CIERRRE MENSUAL\PUBLICACIÓN WEB\2018_reproceso\"/>
    </mc:Choice>
  </mc:AlternateContent>
  <xr:revisionPtr revIDLastSave="0" documentId="13_ncr:1_{2F24A2EA-BCA3-4A0F-AB8D-4DF1D6F5D64C}" xr6:coauthVersionLast="47" xr6:coauthVersionMax="47" xr10:uidLastSave="{00000000-0000-0000-0000-000000000000}"/>
  <bookViews>
    <workbookView xWindow="-108" yWindow="-108" windowWidth="20712" windowHeight="11016" tabRatio="892" xr2:uid="{00000000-000D-0000-FFFF-FFFF00000000}"/>
  </bookViews>
  <sheets>
    <sheet name="Ene-Dic 2018" sheetId="29" r:id="rId1"/>
  </sheets>
  <externalReferences>
    <externalReference r:id="rId2"/>
  </externalReferences>
  <definedNames>
    <definedName name="_xlnm.Print_Area" localSheetId="0">'Ene-Dic 2018'!$A$1:$K$181</definedName>
    <definedName name="REPRESENTANTE_SRI">[1]Presupuesto!$C$2:$H$2</definedName>
  </definedNames>
  <calcPr calcId="191029"/>
  <customWorkbookViews>
    <customWorkbookView name="1" guid="{8CB2C254-96FC-4087-BB04-55B2BA5977AB}" maximized="1" xWindow="-8" yWindow="-8" windowWidth="1456" windowHeight="876" tabRatio="892"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6" i="29" l="1"/>
  <c r="G127" i="29"/>
  <c r="F125" i="29" l="1"/>
  <c r="F126" i="29"/>
  <c r="F127" i="29"/>
  <c r="F128" i="29"/>
  <c r="F129" i="29"/>
  <c r="F130" i="29"/>
  <c r="F131" i="29"/>
  <c r="F132" i="29"/>
  <c r="F133" i="29"/>
  <c r="F134" i="29"/>
  <c r="F135" i="29"/>
  <c r="F136" i="29"/>
  <c r="F137" i="29"/>
  <c r="F138" i="29"/>
  <c r="F139" i="29"/>
  <c r="F140" i="29"/>
  <c r="F141" i="29"/>
  <c r="F142" i="29"/>
  <c r="F143" i="29"/>
  <c r="F144" i="29"/>
  <c r="F145" i="29"/>
  <c r="F148" i="29"/>
  <c r="F149" i="29"/>
  <c r="F152" i="29"/>
  <c r="F153" i="29"/>
  <c r="F154" i="29"/>
  <c r="F155" i="29"/>
  <c r="F156" i="29"/>
  <c r="G149" i="29" l="1"/>
  <c r="G148" i="29"/>
  <c r="G129" i="29"/>
  <c r="G130" i="29"/>
  <c r="G131" i="29"/>
  <c r="G132" i="29"/>
  <c r="G133" i="29"/>
  <c r="G134" i="29"/>
  <c r="G135" i="29"/>
  <c r="G136" i="29"/>
  <c r="G137" i="29"/>
  <c r="G138" i="29"/>
  <c r="G139" i="29"/>
  <c r="G140" i="29"/>
  <c r="G141" i="29"/>
  <c r="G142" i="29"/>
  <c r="G143" i="29"/>
  <c r="G144" i="29"/>
  <c r="G145" i="29"/>
  <c r="G119" i="29" l="1"/>
  <c r="G97" i="29"/>
  <c r="G90" i="29"/>
  <c r="G86" i="29"/>
  <c r="G94" i="29" l="1"/>
  <c r="G128" i="29"/>
  <c r="G63" i="29"/>
  <c r="G125" i="29" l="1"/>
  <c r="G115" i="29"/>
  <c r="G92" i="29" s="1"/>
  <c r="F35" i="29" l="1"/>
  <c r="F31" i="29"/>
  <c r="F40" i="29" l="1"/>
  <c r="F43" i="29" s="1"/>
  <c r="F45" i="29" s="1"/>
  <c r="G153" i="29" l="1"/>
  <c r="G154" i="29"/>
  <c r="G155" i="29"/>
  <c r="G156" i="29"/>
  <c r="G152" i="29"/>
  <c r="F157" i="29" l="1"/>
  <c r="G61" i="29"/>
  <c r="F61" i="29"/>
  <c r="F54" i="29" s="1"/>
  <c r="F51" i="29" s="1"/>
  <c r="I123" i="29" l="1"/>
  <c r="G54" i="29" l="1"/>
  <c r="G51" i="29" s="1"/>
  <c r="G157" i="29"/>
  <c r="D166" i="29"/>
  <c r="D144" i="29"/>
  <c r="D145" i="29"/>
  <c r="D143" i="29"/>
  <c r="D126" i="29"/>
  <c r="D127" i="29"/>
  <c r="D128" i="29"/>
  <c r="D129" i="29"/>
  <c r="D130" i="29"/>
  <c r="D131" i="29"/>
  <c r="D132" i="29"/>
  <c r="D133" i="29"/>
  <c r="D134" i="29"/>
  <c r="D135" i="29"/>
  <c r="D136" i="29"/>
  <c r="D137" i="29"/>
  <c r="D138" i="29"/>
  <c r="D139" i="29"/>
  <c r="D140" i="29"/>
  <c r="D141" i="29"/>
  <c r="D142" i="29"/>
  <c r="D31" i="29" l="1"/>
  <c r="D35" i="29" l="1"/>
  <c r="D38" i="29" s="1"/>
  <c r="G35" i="29"/>
  <c r="D40" i="29" l="1"/>
  <c r="G38" i="29"/>
  <c r="D37" i="29" l="1"/>
  <c r="D43" i="29"/>
  <c r="D45" i="29" s="1"/>
  <c r="G123" i="29" l="1"/>
  <c r="F123" i="29"/>
  <c r="D123" i="29"/>
  <c r="G49" i="29"/>
  <c r="F49" i="29"/>
  <c r="D149" i="29" l="1"/>
  <c r="D148" i="29" l="1"/>
  <c r="D150" i="29" s="1"/>
  <c r="D160" i="29" s="1"/>
  <c r="F150" i="29" l="1"/>
  <c r="F160" i="29" s="1"/>
  <c r="F146" i="29"/>
  <c r="D125" i="29"/>
  <c r="D146" i="29" s="1"/>
  <c r="F162" i="29" l="1"/>
  <c r="F159" i="29" s="1"/>
  <c r="D162" i="29"/>
  <c r="D165" i="29" s="1"/>
  <c r="D167" i="29" s="1"/>
  <c r="G150" i="29"/>
  <c r="G160" i="29" s="1"/>
  <c r="D159" i="29" l="1"/>
  <c r="G166" i="29" l="1"/>
  <c r="F166" i="29"/>
  <c r="F165" i="29" l="1"/>
  <c r="F167" i="29" s="1"/>
  <c r="G31" i="29" l="1"/>
  <c r="G146" i="29"/>
  <c r="G162" i="29" s="1"/>
  <c r="G159" i="29" l="1"/>
  <c r="I148" i="29"/>
  <c r="G165" i="29"/>
  <c r="I152" i="29"/>
  <c r="G40" i="29"/>
  <c r="I10" i="29" s="1"/>
  <c r="I125" i="29"/>
  <c r="I159" i="29" l="1"/>
  <c r="I160" i="29"/>
  <c r="G37" i="29"/>
  <c r="I33" i="29"/>
  <c r="I38" i="29"/>
  <c r="G43" i="29"/>
  <c r="G167" i="29"/>
  <c r="G45" i="29" l="1"/>
  <c r="I37" i="29"/>
</calcChain>
</file>

<file path=xl/sharedStrings.xml><?xml version="1.0" encoding="utf-8"?>
<sst xmlns="http://schemas.openxmlformats.org/spreadsheetml/2006/main" count="173" uniqueCount="83">
  <si>
    <t>Impuesto a los Vehículos Motorizados</t>
  </si>
  <si>
    <t>Impuesto a la Salida de Divisas</t>
  </si>
  <si>
    <t>RISE</t>
  </si>
  <si>
    <t>Regalías, patentes y utilidades de conservación minera</t>
  </si>
  <si>
    <t>Otros Ingresos</t>
  </si>
  <si>
    <t>Herencias, Legados y Donaciones</t>
  </si>
  <si>
    <t>Personas Jurídicas</t>
  </si>
  <si>
    <t>Personas Naturales</t>
  </si>
  <si>
    <t>Anticipos al IR</t>
  </si>
  <si>
    <t>Impuesto Activos en el Exterior</t>
  </si>
  <si>
    <t>Contribución para la atención integral del cancer</t>
  </si>
  <si>
    <t>Impuesto Ambiental Contaminación  Vehicular</t>
  </si>
  <si>
    <t>Impuesto Redimible Botellas Plásticas no Retornable</t>
  </si>
  <si>
    <t>-miles de dólares-</t>
  </si>
  <si>
    <t>CLASIFICACIÓN</t>
  </si>
  <si>
    <t>INTERNOS</t>
  </si>
  <si>
    <t>SUBTOTAL</t>
  </si>
  <si>
    <t>IMPORTACIONES</t>
  </si>
  <si>
    <t xml:space="preserve">SUBTOTAL </t>
  </si>
  <si>
    <t>DIRECTOS</t>
  </si>
  <si>
    <t>INDIRECTOS</t>
  </si>
  <si>
    <t>TOTALES</t>
  </si>
  <si>
    <t>Nota (5):   Corresponde al valor de recaudación, restando Notas de crédito y compensaciones</t>
  </si>
  <si>
    <t>Nota (7):   Corresponde al valor efectivo, descontando los valores de devoluciones de impuestos</t>
  </si>
  <si>
    <t>Fuente: Base de datos SRI - BCE - SENAE - Coord. Reintegro Tributario</t>
  </si>
  <si>
    <t>IVA Importaciones</t>
  </si>
  <si>
    <t>ICE Importaciones</t>
  </si>
  <si>
    <t>IVA Operaciones Internas</t>
  </si>
  <si>
    <t>ICE Operaciones Internas</t>
  </si>
  <si>
    <r>
      <t>(A)  TOTAL RECAUDADO</t>
    </r>
    <r>
      <rPr>
        <b/>
        <sz val="12"/>
        <color theme="0"/>
        <rFont val="Arial"/>
        <family val="2"/>
      </rPr>
      <t xml:space="preserve"> </t>
    </r>
    <r>
      <rPr>
        <sz val="12"/>
        <color theme="0"/>
        <rFont val="Arial"/>
        <family val="2"/>
      </rPr>
      <t>(SIN CONSIDERAR VALORES OCASIONALES PARA EFECTOS DE COMPARACIÓN INTERANUAL)</t>
    </r>
  </si>
  <si>
    <r>
      <t xml:space="preserve">Retenciones Mensuales </t>
    </r>
    <r>
      <rPr>
        <vertAlign val="superscript"/>
        <sz val="11"/>
        <color theme="3" tint="-0.499984740745262"/>
        <rFont val="Arial"/>
        <family val="2"/>
      </rPr>
      <t>(2)</t>
    </r>
  </si>
  <si>
    <r>
      <t xml:space="preserve">Declaraciones de Impuesto a la Renta </t>
    </r>
    <r>
      <rPr>
        <vertAlign val="superscript"/>
        <sz val="11"/>
        <color theme="3" tint="-0.499984740745262"/>
        <rFont val="Arial"/>
        <family val="2"/>
      </rPr>
      <t>(3)</t>
    </r>
  </si>
  <si>
    <t>Nota (2):   Incluye retenciones contratos petroleros</t>
  </si>
  <si>
    <t>Nota (3):   Corresponde a lo recaudado  por Impuesto a la Renta de personas naturales y sociedades (menos anticipos y retenciones) más herencias, legados y donaciones.</t>
  </si>
  <si>
    <t>Nota (4):   Total Recaudación incluye Notas de Crédito y TBC's.</t>
  </si>
  <si>
    <t>TOTAL VALORES OCASIONALES</t>
  </si>
  <si>
    <r>
      <t xml:space="preserve">(B)  VALORES OCASIONALES </t>
    </r>
    <r>
      <rPr>
        <b/>
        <sz val="12"/>
        <color theme="0"/>
        <rFont val="Arial"/>
        <family val="2"/>
      </rPr>
      <t xml:space="preserve"> </t>
    </r>
    <r>
      <rPr>
        <sz val="12"/>
        <color theme="0"/>
        <rFont val="Arial"/>
        <family val="2"/>
      </rPr>
      <t>(NO CONSIDERADOS PARA EFECTOS DE COMPARACIÓN INTERANUAL)</t>
    </r>
  </si>
  <si>
    <t>(d) Notas de Crédito</t>
  </si>
  <si>
    <t>(e) Compensaciones</t>
  </si>
  <si>
    <r>
      <t xml:space="preserve">(c=a+b) RECAUDACIÓN BRUTA </t>
    </r>
    <r>
      <rPr>
        <b/>
        <vertAlign val="superscript"/>
        <sz val="11"/>
        <color theme="0"/>
        <rFont val="Arial"/>
        <family val="2"/>
      </rPr>
      <t>(4)</t>
    </r>
  </si>
  <si>
    <r>
      <t>(f=c-d-e) RECAUDACIÓN EN EFECTIVO</t>
    </r>
    <r>
      <rPr>
        <b/>
        <vertAlign val="superscript"/>
        <sz val="11"/>
        <color theme="0"/>
        <rFont val="Arial"/>
        <family val="2"/>
      </rPr>
      <t xml:space="preserve"> (5)</t>
    </r>
  </si>
  <si>
    <r>
      <t xml:space="preserve">(g) Devoluciones </t>
    </r>
    <r>
      <rPr>
        <vertAlign val="superscript"/>
        <sz val="10"/>
        <rFont val="Arial"/>
        <family val="2"/>
      </rPr>
      <t>(6)</t>
    </r>
  </si>
  <si>
    <r>
      <t xml:space="preserve">(C=A+B)  TOTAL RECAUDADO </t>
    </r>
    <r>
      <rPr>
        <sz val="12"/>
        <color theme="0"/>
        <rFont val="Arial"/>
        <family val="2"/>
      </rPr>
      <t>(CONSIDERANDO VALORES OCASIONALES)</t>
    </r>
  </si>
  <si>
    <t>SERVICIO DE RENTAS INTERNAS</t>
  </si>
  <si>
    <t>EXTERNOS</t>
  </si>
  <si>
    <t>(b) SUBTOTAL EXTERNOS</t>
  </si>
  <si>
    <t>(a) SUBTOTAL INTERNOS</t>
  </si>
  <si>
    <r>
      <t xml:space="preserve">(h=f-g)  RECAUCIÓN NETA </t>
    </r>
    <r>
      <rPr>
        <sz val="9"/>
        <color theme="0"/>
        <rFont val="Arial"/>
        <family val="2"/>
      </rPr>
      <t>(SIN CONSIDERAR VALORES OCASIONALES PARA EFECTOS DE COMPARACIÓN INTERANUAL)</t>
    </r>
    <r>
      <rPr>
        <b/>
        <vertAlign val="superscript"/>
        <sz val="11"/>
        <color theme="0"/>
        <rFont val="Arial"/>
        <family val="2"/>
      </rPr>
      <t>(7)</t>
    </r>
  </si>
  <si>
    <t>Intereses por Mora Tributaria</t>
  </si>
  <si>
    <t>Multas Tributarias Fiscales</t>
  </si>
  <si>
    <t>Tierras Rurales</t>
  </si>
  <si>
    <t>CONTRIBUCIONES SOLIDARIAS</t>
  </si>
  <si>
    <t>Contribución solidaria sobre el patrimonio</t>
  </si>
  <si>
    <t>Contribución solidaria sobre las utilidades</t>
  </si>
  <si>
    <t>Contribución solidaria sobre bienes inmuebles y derechos representativos de capital de propiedad de sociedades no residentes</t>
  </si>
  <si>
    <t>Contribución solidaria de un día de remuneración</t>
  </si>
  <si>
    <t>Contribución 2% IVA</t>
  </si>
  <si>
    <t>(c) SUBTOTAL CONTRIBUCIONES</t>
  </si>
  <si>
    <r>
      <t xml:space="preserve">(d=a+b+c) RECAUDACIÓN BRUTA </t>
    </r>
    <r>
      <rPr>
        <b/>
        <vertAlign val="superscript"/>
        <sz val="11"/>
        <color theme="0"/>
        <rFont val="Arial"/>
        <family val="2"/>
      </rPr>
      <t>(4)</t>
    </r>
  </si>
  <si>
    <t>(e) Notas de Crédito</t>
  </si>
  <si>
    <t>(f) Compensaciones</t>
  </si>
  <si>
    <r>
      <t xml:space="preserve">(g=d-e-f) RECAUDACIÓN EN EFECTIVO </t>
    </r>
    <r>
      <rPr>
        <b/>
        <vertAlign val="superscript"/>
        <sz val="11"/>
        <color theme="0"/>
        <rFont val="Arial"/>
        <family val="2"/>
      </rPr>
      <t>(5)</t>
    </r>
  </si>
  <si>
    <r>
      <t>(h) Devoluciones</t>
    </r>
    <r>
      <rPr>
        <vertAlign val="superscript"/>
        <sz val="10"/>
        <color theme="3" tint="-0.499984740745262"/>
        <rFont val="Arial"/>
        <family val="2"/>
      </rPr>
      <t xml:space="preserve"> (6)</t>
    </r>
  </si>
  <si>
    <r>
      <t xml:space="preserve">(i=g-h)  RECAUCIÓN NETA </t>
    </r>
    <r>
      <rPr>
        <sz val="9"/>
        <color theme="0"/>
        <rFont val="Arial"/>
        <family val="2"/>
      </rPr>
      <t>(CONSIDERANDO VALORES OCASIONALES)</t>
    </r>
    <r>
      <rPr>
        <b/>
        <sz val="10"/>
        <color theme="0"/>
        <rFont val="Arial"/>
        <family val="2"/>
      </rPr>
      <t xml:space="preserve">  </t>
    </r>
    <r>
      <rPr>
        <b/>
        <vertAlign val="superscript"/>
        <sz val="10"/>
        <color theme="0"/>
        <rFont val="Arial"/>
        <family val="2"/>
      </rPr>
      <t>(7)</t>
    </r>
  </si>
  <si>
    <t>Recaudación
Ene-Dic 2017</t>
  </si>
  <si>
    <r>
      <t>TOTAL CONTRIBUCIONES SOLIDARIAS</t>
    </r>
    <r>
      <rPr>
        <b/>
        <vertAlign val="superscript"/>
        <sz val="12"/>
        <color theme="0"/>
        <rFont val="Arial"/>
        <family val="2"/>
      </rPr>
      <t>(8)</t>
    </r>
  </si>
  <si>
    <t>Impuesto a la Renta Global</t>
  </si>
  <si>
    <t xml:space="preserve"> ENERO - DICIEMBRE 2018</t>
  </si>
  <si>
    <t>Meta
Ene-Dic 2018</t>
  </si>
  <si>
    <t>Recaudación
Ene-Dic 2018</t>
  </si>
  <si>
    <t>Participación de la Recaudación 2018</t>
  </si>
  <si>
    <t>Impuesto a la Renta Recaudado</t>
  </si>
  <si>
    <r>
      <t>TOTAL REMISIÓN</t>
    </r>
    <r>
      <rPr>
        <b/>
        <vertAlign val="superscript"/>
        <sz val="12"/>
        <color theme="0"/>
        <rFont val="Arial"/>
        <family val="2"/>
      </rPr>
      <t>(9)</t>
    </r>
  </si>
  <si>
    <r>
      <t>TOTAL LAUDO ARBITRAL</t>
    </r>
    <r>
      <rPr>
        <b/>
        <vertAlign val="superscript"/>
        <sz val="12"/>
        <color theme="0"/>
        <rFont val="Arial"/>
        <family val="2"/>
      </rPr>
      <t>(10)</t>
    </r>
  </si>
  <si>
    <t>Nota (8):  Corresponde a los valores recaudados por concepto de contribuciones solidarias derivadas de la Ley Orgánica de Solidaridad y de Corresponsabilidad Ciudadana, sin considerar los montos por dichos rubros recaudados durante la remisión tributaria de 2018.</t>
  </si>
  <si>
    <t>Nota (9): Se consideran los valores recaudados por la aplicación de la remisión del 100% de intereses, multas y recargos tributarios, establecida en la Ley Orgánica para el Fomento Productivo.</t>
  </si>
  <si>
    <t>Ntota (10): En el mes de mayo de 2018 el Servicio de Rentas Internas recaudó un pago por USD. 152 millones de dólares por motivo de pago laudo arbitral.</t>
  </si>
  <si>
    <t>Nota (6):  Devoluciones acreditadas en efectivo</t>
  </si>
  <si>
    <t>Nota (1):   “A partir del año 2016, las estadísticas de recaudación de impuestos que publica el Servicio de Rentas Internas, incluye todas sus formas de pago:  Efectivo, Títulos del Banco Central, Compensacones y Notas de crédito, con el fin de analizar el desempeño de cada impuesto en forma objetiva.  La recaudación comparada con el  mismo periodo del año anterior, también se encuentra bajo la misma metodología.  El Título del Banco Central se empezó a emitir desde el 10 de julio de 2015”. Los valores de recaudación que se transfieren a la cuenta corriente única del Ministerio de Economía y Finanzas serán enviados a ésta Institución para su gestión pertinente.</t>
  </si>
  <si>
    <r>
      <t>RECAUDACIÓN NACIONAL</t>
    </r>
    <r>
      <rPr>
        <b/>
        <vertAlign val="superscript"/>
        <sz val="14"/>
        <color rgb="FF203764"/>
        <rFont val="Arial"/>
        <family val="2"/>
      </rPr>
      <t>(1)</t>
    </r>
  </si>
  <si>
    <t>Elaboración: Dirección Nacional de Planificación y Gestión Estratégica</t>
  </si>
  <si>
    <t xml:space="preserve"> </t>
  </si>
  <si>
    <t>Versión_5_Diciembre 2018  (actualizada 11/01/2024)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</si>
</sst>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quot;€&quot;_-;\-* #,##0.00\ &quot;€&quot;_-;_-* &quot;-&quot;??\ &quot;€&quot;_-;_-@_-"/>
    <numFmt numFmtId="165" formatCode="_-* #,##0.00\ _€_-;\-* #,##0.00\ _€_-;_-* &quot;-&quot;??\ _€_-;_-@_-"/>
    <numFmt numFmtId="166" formatCode="_ * #,##0.00_ ;_ * \-#,##0.00_ ;_ * &quot;-&quot;??_ ;_ @_ "/>
    <numFmt numFmtId="167" formatCode="_(&quot;$&quot;\ * #,##0.00_);_(&quot;$&quot;\ * \(#,##0.00\);_(&quot;$&quot;\ * &quot;-&quot;??_);_(@_)"/>
    <numFmt numFmtId="168" formatCode="_(* #,##0.00_);_(* \(#,##0.00\);_(* &quot;-&quot;??_);_(@_)"/>
    <numFmt numFmtId="169" formatCode="_(* #,##0_);_(* \(#,##0\);_(* &quot;-&quot;??_);_(@_)"/>
    <numFmt numFmtId="170" formatCode="0.0%"/>
  </numFmts>
  <fonts count="40" x14ac:knownFonts="1">
    <font>
      <sz val="11"/>
      <color theme="1"/>
      <name val="Calibri"/>
      <family val="2"/>
      <scheme val="minor"/>
    </font>
    <font>
      <sz val="11"/>
      <color theme="1"/>
      <name val="Calibri"/>
      <family val="2"/>
      <scheme val="minor"/>
    </font>
    <font>
      <sz val="10"/>
      <name val="Arial"/>
      <family val="2"/>
    </font>
    <font>
      <sz val="10"/>
      <name val="Tahoma"/>
      <family val="2"/>
    </font>
    <font>
      <b/>
      <sz val="12"/>
      <color theme="0"/>
      <name val="Arial"/>
      <family val="2"/>
    </font>
    <font>
      <b/>
      <sz val="10"/>
      <name val="Arial"/>
      <family val="2"/>
    </font>
    <font>
      <b/>
      <sz val="11"/>
      <color theme="0"/>
      <name val="Arial"/>
      <family val="2"/>
    </font>
    <font>
      <vertAlign val="superscript"/>
      <sz val="10"/>
      <name val="Arial"/>
      <family val="2"/>
    </font>
    <font>
      <sz val="8"/>
      <name val="Calibri"/>
      <family val="2"/>
      <scheme val="minor"/>
    </font>
    <font>
      <b/>
      <sz val="12"/>
      <name val="Arial"/>
      <family val="2"/>
    </font>
    <font>
      <sz val="11"/>
      <name val="Arial"/>
      <family val="2"/>
    </font>
    <font>
      <b/>
      <sz val="11"/>
      <name val="Arial"/>
      <family val="2"/>
    </font>
    <font>
      <sz val="11"/>
      <color indexed="8"/>
      <name val="Arial"/>
      <family val="2"/>
    </font>
    <font>
      <sz val="11"/>
      <color rgb="FFFF0000"/>
      <name val="Arial"/>
      <family val="2"/>
    </font>
    <font>
      <b/>
      <sz val="10"/>
      <color rgb="FFFF0000"/>
      <name val="Arial"/>
      <family val="2"/>
    </font>
    <font>
      <b/>
      <vertAlign val="superscript"/>
      <sz val="12"/>
      <color theme="0"/>
      <name val="Arial"/>
      <family val="2"/>
    </font>
    <font>
      <b/>
      <sz val="10"/>
      <color theme="0"/>
      <name val="Arial"/>
      <family val="2"/>
    </font>
    <font>
      <b/>
      <sz val="11"/>
      <color theme="3" tint="-0.249977111117893"/>
      <name val="Arial"/>
      <family val="2"/>
    </font>
    <font>
      <b/>
      <sz val="12"/>
      <color theme="3" tint="-0.249977111117893"/>
      <name val="Arial"/>
      <family val="2"/>
    </font>
    <font>
      <b/>
      <sz val="8"/>
      <color theme="0"/>
      <name val="Arial"/>
      <family val="2"/>
    </font>
    <font>
      <b/>
      <sz val="11"/>
      <color theme="5" tint="-0.249977111117893"/>
      <name val="Arial"/>
      <family val="2"/>
    </font>
    <font>
      <b/>
      <vertAlign val="superscript"/>
      <sz val="11"/>
      <color theme="0"/>
      <name val="Arial"/>
      <family val="2"/>
    </font>
    <font>
      <b/>
      <sz val="12"/>
      <color theme="8" tint="-0.499984740745262"/>
      <name val="Arial"/>
      <family val="2"/>
    </font>
    <font>
      <b/>
      <sz val="11"/>
      <color theme="8" tint="-0.499984740745262"/>
      <name val="Arial"/>
      <family val="2"/>
    </font>
    <font>
      <b/>
      <sz val="16"/>
      <color theme="8" tint="-0.499984740745262"/>
      <name val="Arial"/>
      <family val="2"/>
    </font>
    <font>
      <sz val="11"/>
      <color theme="1"/>
      <name val="Arial"/>
      <family val="2"/>
    </font>
    <font>
      <b/>
      <vertAlign val="superscript"/>
      <sz val="10"/>
      <color theme="0"/>
      <name val="Arial"/>
      <family val="2"/>
    </font>
    <font>
      <b/>
      <sz val="14"/>
      <color theme="0"/>
      <name val="Arial"/>
      <family val="2"/>
    </font>
    <font>
      <sz val="12"/>
      <color theme="0"/>
      <name val="Arial"/>
      <family val="2"/>
    </font>
    <font>
      <b/>
      <sz val="11"/>
      <color theme="3" tint="-0.499984740745262"/>
      <name val="Arial"/>
      <family val="2"/>
    </font>
    <font>
      <sz val="11"/>
      <color theme="3" tint="-0.499984740745262"/>
      <name val="Arial"/>
      <family val="2"/>
    </font>
    <font>
      <i/>
      <sz val="10"/>
      <color theme="3" tint="-0.499984740745262"/>
      <name val="Arial"/>
      <family val="2"/>
    </font>
    <font>
      <vertAlign val="superscript"/>
      <sz val="11"/>
      <color theme="3" tint="-0.499984740745262"/>
      <name val="Arial"/>
      <family val="2"/>
    </font>
    <font>
      <sz val="10"/>
      <color theme="3" tint="-0.499984740745262"/>
      <name val="Arial"/>
      <family val="2"/>
    </font>
    <font>
      <sz val="9"/>
      <color theme="0"/>
      <name val="Arial"/>
      <family val="2"/>
    </font>
    <font>
      <sz val="11"/>
      <color theme="3" tint="-0.499984740745262"/>
      <name val="Calibri"/>
      <family val="2"/>
      <scheme val="minor"/>
    </font>
    <font>
      <b/>
      <sz val="11"/>
      <color rgb="FFFF0000"/>
      <name val="Arial"/>
      <family val="2"/>
    </font>
    <font>
      <vertAlign val="superscript"/>
      <sz val="10"/>
      <color theme="3" tint="-0.499984740745262"/>
      <name val="Arial"/>
      <family val="2"/>
    </font>
    <font>
      <b/>
      <sz val="14"/>
      <color rgb="FF203764"/>
      <name val="Arial"/>
      <family val="2"/>
    </font>
    <font>
      <b/>
      <vertAlign val="superscript"/>
      <sz val="14"/>
      <color rgb="FF203764"/>
      <name val="Arial"/>
      <family val="2"/>
    </font>
  </fonts>
  <fills count="1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5185C4"/>
        <bgColor indexed="64"/>
      </patternFill>
    </fill>
    <fill>
      <patternFill patternType="solid">
        <fgColor rgb="FF0D3A80"/>
        <bgColor indexed="64"/>
      </patternFill>
    </fill>
    <fill>
      <patternFill patternType="solid">
        <fgColor rgb="FF0C4597"/>
        <bgColor indexed="64"/>
      </patternFill>
    </fill>
    <fill>
      <patternFill patternType="solid">
        <fgColor rgb="FF4FC1EA"/>
        <bgColor indexed="64"/>
      </patternFill>
    </fill>
    <fill>
      <patternFill patternType="solid">
        <fgColor rgb="FF19A1D1"/>
        <bgColor indexed="64"/>
      </patternFill>
    </fill>
    <fill>
      <patternFill patternType="solid">
        <fgColor rgb="FFF5F7FA"/>
        <bgColor indexed="64"/>
      </patternFill>
    </fill>
    <fill>
      <patternFill patternType="solid">
        <fgColor rgb="FF434A54"/>
        <bgColor indexed="64"/>
      </patternFill>
    </fill>
    <fill>
      <patternFill patternType="solid">
        <fgColor rgb="FF57606D"/>
        <bgColor indexed="64"/>
      </patternFill>
    </fill>
    <fill>
      <patternFill patternType="solid">
        <fgColor rgb="FF656D78"/>
        <bgColor indexed="64"/>
      </patternFill>
    </fill>
    <fill>
      <patternFill patternType="solid">
        <fgColor rgb="FF2F78BB"/>
        <bgColor indexed="64"/>
      </patternFill>
    </fill>
    <fill>
      <patternFill patternType="solid">
        <fgColor rgb="FF173A59"/>
        <bgColor indexed="64"/>
      </patternFill>
    </fill>
    <fill>
      <patternFill patternType="solid">
        <fgColor theme="4" tint="-0.499984740745262"/>
        <bgColor indexed="64"/>
      </patternFill>
    </fill>
    <fill>
      <patternFill patternType="solid">
        <fgColor rgb="FF276195"/>
        <bgColor indexed="64"/>
      </patternFill>
    </fill>
  </fills>
  <borders count="15">
    <border>
      <left/>
      <right/>
      <top/>
      <bottom/>
      <diagonal/>
    </border>
    <border>
      <left/>
      <right/>
      <top style="thin">
        <color indexed="64"/>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bottom style="thin">
        <color theme="0" tint="-0.34998626667073579"/>
      </bottom>
      <diagonal/>
    </border>
  </borders>
  <cellStyleXfs count="16">
    <xf numFmtId="0" fontId="0" fillId="0" borderId="0"/>
    <xf numFmtId="167" fontId="1" fillId="0" borderId="0" applyFont="0" applyFill="0" applyBorder="0" applyAlignment="0" applyProtection="0"/>
    <xf numFmtId="0" fontId="2" fillId="0" borderId="0"/>
    <xf numFmtId="0" fontId="3"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 fillId="0" borderId="0"/>
    <xf numFmtId="0" fontId="1" fillId="0" borderId="0"/>
    <xf numFmtId="0" fontId="2" fillId="0" borderId="0"/>
  </cellStyleXfs>
  <cellXfs count="179">
    <xf numFmtId="0" fontId="0" fillId="0" borderId="0" xfId="0"/>
    <xf numFmtId="0" fontId="2" fillId="0" borderId="0" xfId="2" applyFont="1"/>
    <xf numFmtId="0" fontId="2" fillId="0" borderId="0" xfId="2" applyFont="1" applyFill="1"/>
    <xf numFmtId="0" fontId="9" fillId="0" borderId="0" xfId="2" applyFont="1" applyFill="1" applyBorder="1" applyAlignment="1">
      <alignment horizontal="centerContinuous"/>
    </xf>
    <xf numFmtId="0" fontId="10" fillId="0" borderId="0" xfId="3" applyFont="1"/>
    <xf numFmtId="0" fontId="2" fillId="0" borderId="0" xfId="2" applyFont="1" applyBorder="1"/>
    <xf numFmtId="0" fontId="5" fillId="0" borderId="0" xfId="2" applyFont="1"/>
    <xf numFmtId="0" fontId="5" fillId="0" borderId="2" xfId="2" applyFont="1" applyBorder="1"/>
    <xf numFmtId="0" fontId="5" fillId="0" borderId="0" xfId="2" applyFont="1" applyFill="1"/>
    <xf numFmtId="0" fontId="2" fillId="0" borderId="0" xfId="2" applyFont="1" applyAlignment="1">
      <alignment vertical="center"/>
    </xf>
    <xf numFmtId="0" fontId="12" fillId="0" borderId="0" xfId="3" applyFont="1" applyBorder="1" applyAlignment="1">
      <alignment horizontal="left" vertical="center" indent="2"/>
    </xf>
    <xf numFmtId="169" fontId="13" fillId="0" borderId="1" xfId="7" applyNumberFormat="1" applyFont="1" applyFill="1" applyBorder="1" applyAlignment="1">
      <alignment horizontal="right" vertical="center"/>
    </xf>
    <xf numFmtId="0" fontId="14" fillId="0" borderId="0" xfId="2" applyFont="1" applyFill="1" applyBorder="1" applyAlignment="1">
      <alignment vertical="center"/>
    </xf>
    <xf numFmtId="0" fontId="2" fillId="0" borderId="0" xfId="2" applyFont="1" applyBorder="1" applyAlignment="1">
      <alignment vertical="center"/>
    </xf>
    <xf numFmtId="0" fontId="5" fillId="0" borderId="0" xfId="2" applyFont="1" applyFill="1" applyBorder="1"/>
    <xf numFmtId="0" fontId="5" fillId="0" borderId="0" xfId="2" applyFont="1" applyFill="1" applyBorder="1" applyAlignment="1">
      <alignment vertical="center"/>
    </xf>
    <xf numFmtId="0" fontId="2" fillId="0" borderId="0" xfId="2" applyFont="1" applyFill="1" applyBorder="1" applyAlignment="1"/>
    <xf numFmtId="0" fontId="2" fillId="0" borderId="0" xfId="2" applyFont="1" applyFill="1" applyBorder="1"/>
    <xf numFmtId="3" fontId="5" fillId="0" borderId="0" xfId="2" applyNumberFormat="1" applyFont="1" applyFill="1" applyBorder="1"/>
    <xf numFmtId="0" fontId="2" fillId="0" borderId="0" xfId="2" applyFont="1" applyFill="1" applyBorder="1" applyAlignment="1">
      <alignment vertical="center"/>
    </xf>
    <xf numFmtId="3" fontId="5" fillId="0" borderId="0" xfId="2" applyNumberFormat="1" applyFont="1"/>
    <xf numFmtId="3" fontId="2" fillId="0" borderId="0" xfId="2" applyNumberFormat="1" applyFont="1"/>
    <xf numFmtId="170" fontId="2" fillId="0" borderId="0" xfId="2" applyNumberFormat="1" applyFont="1"/>
    <xf numFmtId="168" fontId="5" fillId="0" borderId="0" xfId="8" applyNumberFormat="1" applyFont="1" applyFill="1" applyBorder="1"/>
    <xf numFmtId="3" fontId="5" fillId="0" borderId="0" xfId="2" applyNumberFormat="1" applyFont="1" applyFill="1" applyBorder="1" applyAlignment="1">
      <alignment vertical="center"/>
    </xf>
    <xf numFmtId="3" fontId="2" fillId="0" borderId="0" xfId="2" applyNumberFormat="1" applyFont="1" applyAlignment="1">
      <alignment vertical="center"/>
    </xf>
    <xf numFmtId="3" fontId="17" fillId="0" borderId="0" xfId="7" applyNumberFormat="1" applyFont="1" applyFill="1" applyBorder="1" applyAlignment="1">
      <alignment horizontal="right" vertical="center"/>
    </xf>
    <xf numFmtId="0" fontId="2" fillId="0" borderId="0" xfId="2" applyFont="1" applyFill="1" applyAlignment="1">
      <alignment vertical="center"/>
    </xf>
    <xf numFmtId="0" fontId="20" fillId="0" borderId="0" xfId="3" applyFont="1" applyBorder="1" applyAlignment="1">
      <alignment vertical="center"/>
    </xf>
    <xf numFmtId="3" fontId="6" fillId="0" borderId="0" xfId="7" applyNumberFormat="1" applyFont="1" applyFill="1" applyBorder="1" applyAlignment="1">
      <alignment horizontal="right" vertical="center"/>
    </xf>
    <xf numFmtId="3" fontId="11" fillId="0" borderId="0" xfId="7" applyNumberFormat="1" applyFont="1" applyFill="1" applyBorder="1" applyAlignment="1">
      <alignment horizontal="right" vertical="center"/>
    </xf>
    <xf numFmtId="0" fontId="17" fillId="0" borderId="0" xfId="3" applyFont="1" applyBorder="1"/>
    <xf numFmtId="3" fontId="20" fillId="0" borderId="0" xfId="7" applyNumberFormat="1" applyFont="1" applyFill="1" applyBorder="1" applyAlignment="1">
      <alignment horizontal="right" vertical="center"/>
    </xf>
    <xf numFmtId="167" fontId="2" fillId="0" borderId="0" xfId="1" applyFont="1" applyBorder="1"/>
    <xf numFmtId="167" fontId="2" fillId="0" borderId="0" xfId="1" applyFont="1"/>
    <xf numFmtId="169" fontId="13" fillId="0" borderId="0" xfId="7" applyNumberFormat="1" applyFont="1" applyFill="1" applyBorder="1" applyAlignment="1">
      <alignment horizontal="right" vertical="center"/>
    </xf>
    <xf numFmtId="0" fontId="17" fillId="0" borderId="0" xfId="3" applyFont="1" applyBorder="1" applyAlignment="1">
      <alignment vertical="center"/>
    </xf>
    <xf numFmtId="0" fontId="18" fillId="0" borderId="0" xfId="3" applyFont="1" applyBorder="1"/>
    <xf numFmtId="0" fontId="0" fillId="0" borderId="0" xfId="0" applyBorder="1"/>
    <xf numFmtId="3" fontId="10" fillId="0" borderId="5" xfId="7" applyNumberFormat="1" applyFont="1" applyFill="1" applyBorder="1" applyAlignment="1">
      <alignment horizontal="right"/>
    </xf>
    <xf numFmtId="0" fontId="12" fillId="0" borderId="4" xfId="3" applyFont="1" applyFill="1" applyBorder="1" applyAlignment="1">
      <alignment horizontal="left" vertical="center" indent="1"/>
    </xf>
    <xf numFmtId="3" fontId="10" fillId="0" borderId="4" xfId="7" applyNumberFormat="1" applyFont="1" applyFill="1" applyBorder="1" applyAlignment="1">
      <alignment horizontal="right"/>
    </xf>
    <xf numFmtId="0" fontId="12" fillId="0" borderId="5" xfId="3" applyFont="1" applyBorder="1" applyAlignment="1">
      <alignment horizontal="left" vertical="center" indent="1"/>
    </xf>
    <xf numFmtId="3" fontId="2" fillId="0" borderId="5" xfId="6" applyNumberFormat="1" applyFont="1" applyBorder="1"/>
    <xf numFmtId="0" fontId="11" fillId="0" borderId="0" xfId="3" applyFont="1" applyBorder="1"/>
    <xf numFmtId="0" fontId="16" fillId="5" borderId="0" xfId="0" applyFont="1" applyFill="1" applyAlignment="1">
      <alignment horizontal="center" vertical="center" wrapText="1"/>
    </xf>
    <xf numFmtId="3" fontId="6" fillId="7" borderId="4" xfId="7" applyNumberFormat="1" applyFont="1" applyFill="1" applyBorder="1" applyAlignment="1">
      <alignment horizontal="right" vertical="center"/>
    </xf>
    <xf numFmtId="3" fontId="6" fillId="7" borderId="5" xfId="7" applyNumberFormat="1" applyFont="1" applyFill="1" applyBorder="1" applyAlignment="1">
      <alignment horizontal="right" vertical="center"/>
    </xf>
    <xf numFmtId="3" fontId="6" fillId="7" borderId="6" xfId="7" applyNumberFormat="1" applyFont="1" applyFill="1" applyBorder="1" applyAlignment="1">
      <alignment horizontal="right" vertical="center"/>
    </xf>
    <xf numFmtId="0" fontId="6" fillId="6" borderId="6" xfId="3" applyFont="1" applyFill="1" applyBorder="1" applyAlignment="1">
      <alignment vertical="center"/>
    </xf>
    <xf numFmtId="3" fontId="6" fillId="6" borderId="6" xfId="7" applyNumberFormat="1" applyFont="1" applyFill="1" applyBorder="1" applyAlignment="1">
      <alignment horizontal="right" vertical="center"/>
    </xf>
    <xf numFmtId="3" fontId="6" fillId="4" borderId="3" xfId="7" applyNumberFormat="1" applyFont="1" applyFill="1" applyBorder="1" applyAlignment="1">
      <alignment horizontal="right" vertical="center"/>
    </xf>
    <xf numFmtId="9" fontId="4" fillId="4" borderId="3" xfId="7" applyNumberFormat="1" applyFont="1" applyFill="1" applyBorder="1" applyAlignment="1">
      <alignment horizontal="center" vertical="center"/>
    </xf>
    <xf numFmtId="37" fontId="2" fillId="0" borderId="8" xfId="6" applyNumberFormat="1" applyFont="1" applyBorder="1"/>
    <xf numFmtId="0" fontId="25" fillId="0" borderId="0" xfId="0" applyFont="1"/>
    <xf numFmtId="0" fontId="25" fillId="0" borderId="0" xfId="0" applyFont="1" applyBorder="1"/>
    <xf numFmtId="0" fontId="8" fillId="2" borderId="0" xfId="1" applyNumberFormat="1" applyFont="1" applyFill="1" applyAlignment="1">
      <alignment horizontal="left" vertical="center" wrapText="1"/>
    </xf>
    <xf numFmtId="0" fontId="22" fillId="0" borderId="0" xfId="2" quotePrefix="1" applyFont="1" applyFill="1" applyBorder="1" applyAlignment="1">
      <alignment horizontal="center"/>
    </xf>
    <xf numFmtId="0" fontId="29" fillId="0" borderId="4" xfId="3" applyFont="1" applyFill="1" applyBorder="1" applyAlignment="1">
      <alignment vertical="center"/>
    </xf>
    <xf numFmtId="3" fontId="30" fillId="0" borderId="4" xfId="7" applyNumberFormat="1" applyFont="1" applyFill="1" applyBorder="1" applyAlignment="1">
      <alignment horizontal="right" vertical="center"/>
    </xf>
    <xf numFmtId="0" fontId="30" fillId="0" borderId="0" xfId="0" applyFont="1" applyFill="1"/>
    <xf numFmtId="3" fontId="29" fillId="9" borderId="4" xfId="7" applyNumberFormat="1" applyFont="1" applyFill="1" applyBorder="1" applyAlignment="1">
      <alignment horizontal="right" vertical="center"/>
    </xf>
    <xf numFmtId="0" fontId="30" fillId="0" borderId="5" xfId="3" applyFont="1" applyFill="1" applyBorder="1" applyAlignment="1">
      <alignment horizontal="left" indent="2"/>
    </xf>
    <xf numFmtId="3" fontId="30" fillId="0" borderId="5" xfId="7" applyNumberFormat="1" applyFont="1" applyFill="1" applyBorder="1" applyAlignment="1">
      <alignment horizontal="right"/>
    </xf>
    <xf numFmtId="3" fontId="29" fillId="9" borderId="5" xfId="7" applyNumberFormat="1" applyFont="1" applyFill="1" applyBorder="1" applyAlignment="1">
      <alignment horizontal="right"/>
    </xf>
    <xf numFmtId="0" fontId="31" fillId="0" borderId="5" xfId="0" applyFont="1" applyFill="1" applyBorder="1" applyAlignment="1">
      <alignment horizontal="left" indent="4"/>
    </xf>
    <xf numFmtId="0" fontId="29" fillId="0" borderId="5" xfId="3" applyFont="1" applyFill="1" applyBorder="1" applyAlignment="1">
      <alignment horizontal="left" vertical="center"/>
    </xf>
    <xf numFmtId="0" fontId="29" fillId="0" borderId="5" xfId="3" applyFont="1" applyFill="1" applyBorder="1" applyAlignment="1">
      <alignment vertical="center"/>
    </xf>
    <xf numFmtId="0" fontId="5" fillId="0" borderId="0" xfId="2" applyFont="1" applyBorder="1"/>
    <xf numFmtId="0" fontId="16" fillId="10" borderId="0" xfId="0" applyFont="1" applyFill="1" applyAlignment="1">
      <alignment horizontal="center" vertical="center" wrapText="1"/>
    </xf>
    <xf numFmtId="3" fontId="4" fillId="11" borderId="3" xfId="9" applyNumberFormat="1" applyFont="1" applyFill="1" applyBorder="1" applyAlignment="1">
      <alignment vertical="center"/>
    </xf>
    <xf numFmtId="0" fontId="30" fillId="0" borderId="0" xfId="0" applyFont="1"/>
    <xf numFmtId="0" fontId="6" fillId="12" borderId="6" xfId="3" applyFont="1" applyFill="1" applyBorder="1" applyAlignment="1">
      <alignment vertical="center"/>
    </xf>
    <xf numFmtId="3" fontId="6" fillId="12" borderId="6" xfId="7" applyNumberFormat="1" applyFont="1" applyFill="1" applyBorder="1" applyAlignment="1">
      <alignment horizontal="right" vertical="center"/>
    </xf>
    <xf numFmtId="0" fontId="29" fillId="0" borderId="4" xfId="3" applyFont="1" applyFill="1" applyBorder="1" applyAlignment="1">
      <alignment horizontal="left" vertical="center" indent="1"/>
    </xf>
    <xf numFmtId="0" fontId="33" fillId="0" borderId="0" xfId="2" applyFont="1" applyFill="1" applyBorder="1" applyAlignment="1">
      <alignment vertical="center"/>
    </xf>
    <xf numFmtId="3" fontId="30" fillId="0" borderId="4" xfId="7" applyNumberFormat="1" applyFont="1" applyFill="1" applyBorder="1" applyAlignment="1">
      <alignment horizontal="right"/>
    </xf>
    <xf numFmtId="3" fontId="29" fillId="9" borderId="4" xfId="7" applyNumberFormat="1" applyFont="1" applyFill="1" applyBorder="1" applyAlignment="1">
      <alignment horizontal="right"/>
    </xf>
    <xf numFmtId="0" fontId="29" fillId="0" borderId="5" xfId="3" applyFont="1" applyBorder="1" applyAlignment="1">
      <alignment horizontal="left" vertical="center" indent="1"/>
    </xf>
    <xf numFmtId="168" fontId="16" fillId="12" borderId="6" xfId="5" applyFont="1" applyFill="1" applyBorder="1" applyAlignment="1">
      <alignment vertical="center"/>
    </xf>
    <xf numFmtId="3" fontId="4" fillId="10" borderId="3" xfId="9" applyNumberFormat="1" applyFont="1" applyFill="1" applyBorder="1" applyAlignment="1">
      <alignment vertical="center"/>
    </xf>
    <xf numFmtId="0" fontId="16" fillId="14" borderId="0" xfId="0" applyFont="1" applyFill="1" applyAlignment="1">
      <alignment horizontal="center" vertical="center" wrapText="1"/>
    </xf>
    <xf numFmtId="0" fontId="6" fillId="15" borderId="6" xfId="3" applyFont="1" applyFill="1" applyBorder="1" applyAlignment="1">
      <alignment vertical="center"/>
    </xf>
    <xf numFmtId="3" fontId="6" fillId="15" borderId="6" xfId="7" applyNumberFormat="1" applyFont="1" applyFill="1" applyBorder="1" applyAlignment="1">
      <alignment horizontal="right" vertical="center"/>
    </xf>
    <xf numFmtId="3" fontId="6" fillId="16" borderId="3" xfId="7" applyNumberFormat="1" applyFont="1" applyFill="1" applyBorder="1" applyAlignment="1">
      <alignment horizontal="right" vertical="center"/>
    </xf>
    <xf numFmtId="9" fontId="4" fillId="16" borderId="3" xfId="7" applyNumberFormat="1" applyFont="1" applyFill="1" applyBorder="1" applyAlignment="1">
      <alignment horizontal="center" vertical="center"/>
    </xf>
    <xf numFmtId="3" fontId="6" fillId="13" borderId="4" xfId="7" applyNumberFormat="1" applyFont="1" applyFill="1" applyBorder="1" applyAlignment="1">
      <alignment horizontal="right" vertical="center"/>
    </xf>
    <xf numFmtId="3" fontId="33" fillId="0" borderId="5" xfId="6" applyNumberFormat="1" applyFont="1" applyBorder="1"/>
    <xf numFmtId="3" fontId="6" fillId="13" borderId="5" xfId="7" applyNumberFormat="1" applyFont="1" applyFill="1" applyBorder="1" applyAlignment="1">
      <alignment horizontal="right" vertical="center"/>
    </xf>
    <xf numFmtId="37" fontId="33" fillId="0" borderId="8" xfId="6" applyNumberFormat="1" applyFont="1" applyBorder="1"/>
    <xf numFmtId="0" fontId="35" fillId="0" borderId="0" xfId="0" applyFont="1" applyBorder="1"/>
    <xf numFmtId="37" fontId="33" fillId="0" borderId="5" xfId="6" applyNumberFormat="1" applyFont="1" applyBorder="1"/>
    <xf numFmtId="3" fontId="6" fillId="13" borderId="6" xfId="7" applyNumberFormat="1" applyFont="1" applyFill="1" applyBorder="1" applyAlignment="1">
      <alignment horizontal="right" vertical="center"/>
    </xf>
    <xf numFmtId="3" fontId="36" fillId="0" borderId="0" xfId="7" applyNumberFormat="1" applyFont="1" applyFill="1" applyBorder="1" applyAlignment="1">
      <alignment horizontal="right" vertical="center"/>
    </xf>
    <xf numFmtId="168" fontId="6" fillId="6" borderId="6" xfId="5" applyFont="1" applyFill="1" applyBorder="1" applyAlignment="1">
      <alignment vertical="center"/>
    </xf>
    <xf numFmtId="168" fontId="6" fillId="15" borderId="6" xfId="5" applyFont="1" applyFill="1" applyBorder="1" applyAlignment="1">
      <alignment vertical="center"/>
    </xf>
    <xf numFmtId="0" fontId="8" fillId="2" borderId="0" xfId="1" applyNumberFormat="1" applyFont="1" applyFill="1" applyAlignment="1">
      <alignment horizontal="left" vertical="center" wrapText="1"/>
    </xf>
    <xf numFmtId="0" fontId="19" fillId="0" borderId="0" xfId="2" applyFont="1" applyFill="1" applyBorder="1" applyAlignment="1">
      <alignment horizontal="center" vertical="center" textRotation="90" wrapText="1"/>
    </xf>
    <xf numFmtId="168" fontId="6" fillId="0" borderId="0" xfId="5" applyFont="1" applyFill="1" applyBorder="1" applyAlignment="1">
      <alignment vertical="center"/>
    </xf>
    <xf numFmtId="9" fontId="4" fillId="0" borderId="0" xfId="7" applyNumberFormat="1" applyFont="1" applyFill="1" applyBorder="1" applyAlignment="1">
      <alignment horizontal="center" vertical="center"/>
    </xf>
    <xf numFmtId="0" fontId="29" fillId="0" borderId="5" xfId="3" applyFont="1" applyFill="1" applyBorder="1" applyAlignment="1">
      <alignment horizontal="left" vertical="center" indent="1"/>
    </xf>
    <xf numFmtId="0" fontId="29" fillId="0" borderId="5" xfId="3" applyFont="1" applyFill="1" applyBorder="1" applyAlignment="1">
      <alignment horizontal="left" vertical="top" wrapText="1" indent="1"/>
    </xf>
    <xf numFmtId="168" fontId="6" fillId="12" borderId="6" xfId="5" applyFont="1" applyFill="1" applyBorder="1" applyAlignment="1">
      <alignment vertical="center"/>
    </xf>
    <xf numFmtId="0" fontId="6" fillId="0" borderId="0" xfId="2" applyFont="1" applyFill="1" applyBorder="1" applyAlignment="1">
      <alignment horizontal="center" vertical="center" textRotation="90"/>
    </xf>
    <xf numFmtId="0" fontId="19" fillId="0" borderId="14" xfId="2" applyFont="1" applyFill="1" applyBorder="1" applyAlignment="1">
      <alignment horizontal="center" vertical="center" textRotation="90" wrapText="1"/>
    </xf>
    <xf numFmtId="168" fontId="16" fillId="0" borderId="14" xfId="5" applyFont="1" applyFill="1" applyBorder="1" applyAlignment="1">
      <alignment vertical="center"/>
    </xf>
    <xf numFmtId="0" fontId="0" fillId="0" borderId="0" xfId="0" applyFill="1"/>
    <xf numFmtId="3" fontId="6" fillId="0" borderId="14" xfId="7" applyNumberFormat="1" applyFont="1" applyFill="1" applyBorder="1" applyAlignment="1">
      <alignment horizontal="right" vertical="center"/>
    </xf>
    <xf numFmtId="3" fontId="29" fillId="0" borderId="5" xfId="7" applyNumberFormat="1" applyFont="1" applyFill="1" applyBorder="1" applyAlignment="1">
      <alignment horizontal="right"/>
    </xf>
    <xf numFmtId="0" fontId="8" fillId="0" borderId="0" xfId="1" applyNumberFormat="1" applyFont="1" applyAlignment="1">
      <alignment vertical="center" wrapText="1"/>
    </xf>
    <xf numFmtId="0" fontId="8" fillId="0" borderId="0" xfId="1" applyNumberFormat="1" applyFont="1" applyAlignment="1">
      <alignment horizontal="left" vertical="center" wrapText="1"/>
    </xf>
    <xf numFmtId="0" fontId="8" fillId="0" borderId="0" xfId="1" applyNumberFormat="1" applyFont="1" applyAlignment="1">
      <alignment horizontal="justify" vertical="center" wrapText="1"/>
    </xf>
    <xf numFmtId="167" fontId="8" fillId="0" borderId="0" xfId="1" applyFont="1" applyAlignment="1">
      <alignment horizontal="left" vertical="center" wrapText="1"/>
    </xf>
    <xf numFmtId="167" fontId="8" fillId="0" borderId="0" xfId="1" applyFont="1" applyAlignment="1">
      <alignment horizontal="left" vertical="top" wrapText="1"/>
    </xf>
    <xf numFmtId="0" fontId="4" fillId="10" borderId="3" xfId="3" applyFont="1" applyFill="1" applyBorder="1" applyAlignment="1">
      <alignment horizontal="center" vertical="center" wrapText="1"/>
    </xf>
    <xf numFmtId="0" fontId="16" fillId="6" borderId="4" xfId="2" applyFont="1" applyFill="1" applyBorder="1" applyAlignment="1">
      <alignment horizontal="center" vertical="center" textRotation="90" wrapText="1"/>
    </xf>
    <xf numFmtId="0" fontId="16" fillId="6" borderId="5" xfId="2" applyFont="1" applyFill="1" applyBorder="1" applyAlignment="1">
      <alignment horizontal="center" vertical="center" textRotation="90" wrapText="1"/>
    </xf>
    <xf numFmtId="0" fontId="16" fillId="6" borderId="6" xfId="2" applyFont="1" applyFill="1" applyBorder="1" applyAlignment="1">
      <alignment horizontal="center" vertical="center" textRotation="90" wrapText="1"/>
    </xf>
    <xf numFmtId="9" fontId="4" fillId="15" borderId="4" xfId="7" applyNumberFormat="1" applyFont="1" applyFill="1" applyBorder="1" applyAlignment="1">
      <alignment horizontal="center" vertical="center"/>
    </xf>
    <xf numFmtId="9" fontId="4" fillId="15" borderId="5" xfId="7" applyNumberFormat="1" applyFont="1" applyFill="1" applyBorder="1" applyAlignment="1">
      <alignment horizontal="center" vertical="center"/>
    </xf>
    <xf numFmtId="9" fontId="4" fillId="15" borderId="6" xfId="7" applyNumberFormat="1" applyFont="1" applyFill="1" applyBorder="1" applyAlignment="1">
      <alignment horizontal="center" vertical="center"/>
    </xf>
    <xf numFmtId="0" fontId="16" fillId="16" borderId="3" xfId="2" applyFont="1" applyFill="1" applyBorder="1" applyAlignment="1">
      <alignment horizontal="center" vertical="center" wrapText="1"/>
    </xf>
    <xf numFmtId="0" fontId="4" fillId="11" borderId="3" xfId="3" applyFont="1" applyFill="1" applyBorder="1" applyAlignment="1">
      <alignment horizontal="center" vertical="center" wrapText="1"/>
    </xf>
    <xf numFmtId="0" fontId="6" fillId="10" borderId="0" xfId="2" applyFont="1" applyFill="1" applyBorder="1" applyAlignment="1">
      <alignment horizontal="center" vertical="center" textRotation="90"/>
    </xf>
    <xf numFmtId="0" fontId="6" fillId="14" borderId="0" xfId="2" applyFont="1" applyFill="1" applyBorder="1" applyAlignment="1">
      <alignment horizontal="center" vertical="center" textRotation="90"/>
    </xf>
    <xf numFmtId="0" fontId="16" fillId="15" borderId="4" xfId="2" applyFont="1" applyFill="1" applyBorder="1" applyAlignment="1">
      <alignment horizontal="center" vertical="center" textRotation="90" wrapText="1"/>
    </xf>
    <xf numFmtId="0" fontId="16" fillId="15" borderId="5" xfId="2" applyFont="1" applyFill="1" applyBorder="1" applyAlignment="1">
      <alignment horizontal="center" vertical="center" textRotation="90" wrapText="1"/>
    </xf>
    <xf numFmtId="0" fontId="16" fillId="15" borderId="6" xfId="2" applyFont="1" applyFill="1" applyBorder="1" applyAlignment="1">
      <alignment horizontal="center" vertical="center" textRotation="90" wrapText="1"/>
    </xf>
    <xf numFmtId="0" fontId="19" fillId="15" borderId="4" xfId="2" applyFont="1" applyFill="1" applyBorder="1" applyAlignment="1">
      <alignment horizontal="center" vertical="center" textRotation="90" wrapText="1"/>
    </xf>
    <xf numFmtId="0" fontId="19" fillId="15" borderId="5" xfId="2" applyFont="1" applyFill="1" applyBorder="1" applyAlignment="1">
      <alignment horizontal="center" vertical="center" textRotation="90" wrapText="1"/>
    </xf>
    <xf numFmtId="0" fontId="19" fillId="15" borderId="6" xfId="2" applyFont="1" applyFill="1" applyBorder="1" applyAlignment="1">
      <alignment horizontal="center" vertical="center" textRotation="90" wrapText="1"/>
    </xf>
    <xf numFmtId="0" fontId="19" fillId="12" borderId="4" xfId="2" applyFont="1" applyFill="1" applyBorder="1" applyAlignment="1">
      <alignment horizontal="center" vertical="center" textRotation="90" wrapText="1"/>
    </xf>
    <xf numFmtId="0" fontId="19" fillId="12" borderId="5" xfId="2" applyFont="1" applyFill="1" applyBorder="1" applyAlignment="1">
      <alignment horizontal="center" vertical="center" textRotation="90" wrapText="1"/>
    </xf>
    <xf numFmtId="0" fontId="19" fillId="12" borderId="6" xfId="2" applyFont="1" applyFill="1" applyBorder="1" applyAlignment="1">
      <alignment horizontal="center" vertical="center" textRotation="90" wrapText="1"/>
    </xf>
    <xf numFmtId="9" fontId="4" fillId="15" borderId="0" xfId="7" applyNumberFormat="1" applyFont="1" applyFill="1" applyBorder="1" applyAlignment="1">
      <alignment horizontal="center" vertical="center"/>
    </xf>
    <xf numFmtId="0" fontId="27" fillId="10" borderId="9" xfId="3" applyFont="1" applyFill="1" applyBorder="1" applyAlignment="1">
      <alignment horizontal="center" vertical="center"/>
    </xf>
    <xf numFmtId="0" fontId="27" fillId="10" borderId="10" xfId="3" applyFont="1" applyFill="1" applyBorder="1" applyAlignment="1">
      <alignment horizontal="center" vertical="center"/>
    </xf>
    <xf numFmtId="0" fontId="27" fillId="10" borderId="11" xfId="3" applyFont="1" applyFill="1" applyBorder="1" applyAlignment="1">
      <alignment horizontal="center" vertical="center"/>
    </xf>
    <xf numFmtId="0" fontId="24" fillId="0" borderId="0" xfId="2" applyFont="1" applyFill="1" applyBorder="1" applyAlignment="1">
      <alignment horizontal="center" vertical="center"/>
    </xf>
    <xf numFmtId="0" fontId="38" fillId="0" borderId="0" xfId="2" applyFont="1" applyFill="1" applyBorder="1" applyAlignment="1">
      <alignment horizontal="center" vertical="center" wrapText="1"/>
    </xf>
    <xf numFmtId="0" fontId="22" fillId="0" borderId="0" xfId="2" quotePrefix="1" applyFont="1" applyFill="1" applyBorder="1" applyAlignment="1">
      <alignment horizontal="center" vertical="center"/>
    </xf>
    <xf numFmtId="0" fontId="23" fillId="0" borderId="0" xfId="2" quotePrefix="1" applyFont="1" applyFill="1" applyBorder="1" applyAlignment="1">
      <alignment horizontal="center" vertical="center"/>
    </xf>
    <xf numFmtId="0" fontId="27" fillId="8" borderId="9" xfId="3" applyFont="1" applyFill="1" applyBorder="1" applyAlignment="1">
      <alignment horizontal="center" vertical="center"/>
    </xf>
    <xf numFmtId="0" fontId="27" fillId="8" borderId="10" xfId="3" applyFont="1" applyFill="1" applyBorder="1" applyAlignment="1">
      <alignment horizontal="center" vertical="center"/>
    </xf>
    <xf numFmtId="0" fontId="27" fillId="8" borderId="11" xfId="3" applyFont="1" applyFill="1" applyBorder="1" applyAlignment="1">
      <alignment horizontal="center" vertical="center"/>
    </xf>
    <xf numFmtId="0" fontId="16" fillId="12" borderId="4" xfId="2" applyFont="1" applyFill="1" applyBorder="1" applyAlignment="1">
      <alignment horizontal="center" vertical="center" textRotation="90" wrapText="1"/>
    </xf>
    <xf numFmtId="0" fontId="16" fillId="12" borderId="5" xfId="2" applyFont="1" applyFill="1" applyBorder="1" applyAlignment="1">
      <alignment horizontal="center" vertical="center" textRotation="90" wrapText="1"/>
    </xf>
    <xf numFmtId="0" fontId="16" fillId="12" borderId="6" xfId="2" applyFont="1" applyFill="1" applyBorder="1" applyAlignment="1">
      <alignment horizontal="center" vertical="center" textRotation="90" wrapText="1"/>
    </xf>
    <xf numFmtId="9" fontId="4" fillId="6" borderId="12" xfId="7" applyNumberFormat="1" applyFont="1" applyFill="1" applyBorder="1" applyAlignment="1">
      <alignment horizontal="center" vertical="center"/>
    </xf>
    <xf numFmtId="9" fontId="4" fillId="6" borderId="8" xfId="7" applyNumberFormat="1" applyFont="1" applyFill="1" applyBorder="1" applyAlignment="1">
      <alignment horizontal="center" vertical="center"/>
    </xf>
    <xf numFmtId="9" fontId="4" fillId="6" borderId="13" xfId="7" applyNumberFormat="1" applyFont="1" applyFill="1" applyBorder="1" applyAlignment="1">
      <alignment horizontal="center" vertical="center"/>
    </xf>
    <xf numFmtId="0" fontId="19" fillId="6" borderId="4" xfId="2" applyFont="1" applyFill="1" applyBorder="1" applyAlignment="1">
      <alignment horizontal="center" vertical="center" textRotation="90" wrapText="1"/>
    </xf>
    <xf numFmtId="0" fontId="19" fillId="6" borderId="5" xfId="2" applyFont="1" applyFill="1" applyBorder="1" applyAlignment="1">
      <alignment horizontal="center" vertical="center" textRotation="90" wrapText="1"/>
    </xf>
    <xf numFmtId="0" fontId="19" fillId="6" borderId="6" xfId="2" applyFont="1" applyFill="1" applyBorder="1" applyAlignment="1">
      <alignment horizontal="center" vertical="center" textRotation="90" wrapText="1"/>
    </xf>
    <xf numFmtId="9" fontId="4" fillId="6" borderId="4" xfId="7" applyNumberFormat="1" applyFont="1" applyFill="1" applyBorder="1" applyAlignment="1">
      <alignment horizontal="center" vertical="center"/>
    </xf>
    <xf numFmtId="9" fontId="4" fillId="6" borderId="5" xfId="7" applyNumberFormat="1" applyFont="1" applyFill="1" applyBorder="1" applyAlignment="1">
      <alignment horizontal="center" vertical="center"/>
    </xf>
    <xf numFmtId="9" fontId="4" fillId="6" borderId="6" xfId="7" applyNumberFormat="1" applyFont="1" applyFill="1" applyBorder="1" applyAlignment="1">
      <alignment horizontal="center" vertical="center"/>
    </xf>
    <xf numFmtId="0" fontId="16" fillId="4" borderId="3" xfId="2" applyFont="1" applyFill="1" applyBorder="1" applyAlignment="1">
      <alignment horizontal="center" vertical="center" wrapText="1"/>
    </xf>
    <xf numFmtId="3" fontId="6" fillId="8" borderId="0" xfId="7" applyNumberFormat="1" applyFont="1" applyFill="1" applyBorder="1" applyAlignment="1">
      <alignment horizontal="center" vertical="center" textRotation="90"/>
    </xf>
    <xf numFmtId="0" fontId="6" fillId="7" borderId="7" xfId="3" applyFont="1" applyFill="1" applyBorder="1" applyAlignment="1">
      <alignment horizontal="left" vertical="center"/>
    </xf>
    <xf numFmtId="0" fontId="6" fillId="7" borderId="8" xfId="3" applyFont="1" applyFill="1" applyBorder="1" applyAlignment="1">
      <alignment horizontal="left" vertical="center"/>
    </xf>
    <xf numFmtId="0" fontId="2" fillId="3" borderId="7" xfId="2" applyFont="1" applyFill="1" applyBorder="1" applyAlignment="1">
      <alignment horizontal="left" indent="2"/>
    </xf>
    <xf numFmtId="0" fontId="2" fillId="3" borderId="8" xfId="2" applyFont="1" applyFill="1" applyBorder="1" applyAlignment="1">
      <alignment horizontal="left" indent="2"/>
    </xf>
    <xf numFmtId="0" fontId="6" fillId="7" borderId="7" xfId="3" applyFont="1" applyFill="1" applyBorder="1" applyAlignment="1">
      <alignment horizontal="left" vertical="center" wrapText="1"/>
    </xf>
    <xf numFmtId="0" fontId="6" fillId="7" borderId="8" xfId="3" applyFont="1" applyFill="1" applyBorder="1" applyAlignment="1">
      <alignment horizontal="left" vertical="center" wrapText="1"/>
    </xf>
    <xf numFmtId="0" fontId="6" fillId="5" borderId="0" xfId="2" applyFont="1" applyFill="1" applyBorder="1" applyAlignment="1">
      <alignment horizontal="center" vertical="center" textRotation="90"/>
    </xf>
    <xf numFmtId="0" fontId="8" fillId="2" borderId="0" xfId="1" applyNumberFormat="1" applyFont="1" applyFill="1" applyAlignment="1">
      <alignment horizontal="left" vertical="center" wrapText="1"/>
    </xf>
    <xf numFmtId="3" fontId="6" fillId="13" borderId="0" xfId="7" applyNumberFormat="1" applyFont="1" applyFill="1" applyBorder="1" applyAlignment="1">
      <alignment horizontal="center" vertical="center" textRotation="90"/>
    </xf>
    <xf numFmtId="0" fontId="6" fillId="13" borderId="7" xfId="3" applyFont="1" applyFill="1" applyBorder="1" applyAlignment="1">
      <alignment horizontal="left" vertical="center"/>
    </xf>
    <xf numFmtId="0" fontId="6" fillId="13" borderId="8" xfId="3" applyFont="1" applyFill="1" applyBorder="1" applyAlignment="1">
      <alignment horizontal="left" vertical="center"/>
    </xf>
    <xf numFmtId="0" fontId="33" fillId="3" borderId="7" xfId="2" applyFont="1" applyFill="1" applyBorder="1" applyAlignment="1">
      <alignment horizontal="left" indent="2"/>
    </xf>
    <xf numFmtId="0" fontId="33" fillId="3" borderId="8" xfId="2" applyFont="1" applyFill="1" applyBorder="1" applyAlignment="1">
      <alignment horizontal="left" indent="2"/>
    </xf>
    <xf numFmtId="0" fontId="27" fillId="13" borderId="9" xfId="3" applyFont="1" applyFill="1" applyBorder="1" applyAlignment="1">
      <alignment horizontal="center" vertical="center"/>
    </xf>
    <xf numFmtId="0" fontId="27" fillId="13" borderId="10" xfId="3" applyFont="1" applyFill="1" applyBorder="1" applyAlignment="1">
      <alignment horizontal="center" vertical="center"/>
    </xf>
    <xf numFmtId="0" fontId="27" fillId="13" borderId="11" xfId="3" applyFont="1" applyFill="1" applyBorder="1" applyAlignment="1">
      <alignment horizontal="center" vertical="center"/>
    </xf>
    <xf numFmtId="0" fontId="6" fillId="13" borderId="7" xfId="3" applyFont="1" applyFill="1" applyBorder="1" applyAlignment="1">
      <alignment horizontal="left" vertical="center" wrapText="1"/>
    </xf>
    <xf numFmtId="0" fontId="6" fillId="13" borderId="8" xfId="3" applyFont="1" applyFill="1" applyBorder="1" applyAlignment="1">
      <alignment horizontal="left" vertical="center" wrapText="1"/>
    </xf>
    <xf numFmtId="3" fontId="0" fillId="0" borderId="0" xfId="0" applyNumberFormat="1"/>
    <xf numFmtId="3" fontId="25" fillId="0" borderId="0" xfId="0" applyNumberFormat="1" applyFont="1"/>
  </cellXfs>
  <cellStyles count="16">
    <cellStyle name="Millares 2" xfId="10" xr:uid="{00000000-0005-0000-0000-000000000000}"/>
    <cellStyle name="Millares 2 3" xfId="6" xr:uid="{00000000-0005-0000-0000-000001000000}"/>
    <cellStyle name="Millares 2 52" xfId="9" xr:uid="{00000000-0005-0000-0000-000002000000}"/>
    <cellStyle name="Millares 2 53" xfId="12" xr:uid="{00000000-0005-0000-0000-000003000000}"/>
    <cellStyle name="Millares 3" xfId="8" xr:uid="{00000000-0005-0000-0000-000004000000}"/>
    <cellStyle name="Millares 8" xfId="4" xr:uid="{00000000-0005-0000-0000-000005000000}"/>
    <cellStyle name="Millares_2005_01 2" xfId="5" xr:uid="{00000000-0005-0000-0000-000006000000}"/>
    <cellStyle name="Moneda" xfId="1" builtinId="4"/>
    <cellStyle name="Moneda 2" xfId="11" xr:uid="{00000000-0005-0000-0000-000008000000}"/>
    <cellStyle name="Normal" xfId="0" builtinId="0"/>
    <cellStyle name="Normal 2 2" xfId="2" xr:uid="{00000000-0005-0000-0000-00000A000000}"/>
    <cellStyle name="Normal 2 2 2 2" xfId="13" xr:uid="{00000000-0005-0000-0000-00000B000000}"/>
    <cellStyle name="Normal 5" xfId="14" xr:uid="{00000000-0005-0000-0000-00000C000000}"/>
    <cellStyle name="Normal 5 2" xfId="15" xr:uid="{00000000-0005-0000-0000-00000D000000}"/>
    <cellStyle name="Normal_Libro1" xfId="3" xr:uid="{00000000-0005-0000-0000-00000E000000}"/>
    <cellStyle name="Porcentual 2" xfId="7" xr:uid="{00000000-0005-0000-0000-00000F000000}"/>
  </cellStyles>
  <dxfs count="0"/>
  <tableStyles count="0" defaultTableStyle="TableStyleMedium2" defaultPivotStyle="PivotStyleLight16"/>
  <colors>
    <mruColors>
      <color rgb="FF276195"/>
      <color rgb="FF2F78BB"/>
      <color rgb="FF656D78"/>
      <color rgb="FF4FC1EA"/>
      <color rgb="FF5185C4"/>
      <color rgb="FF0C4597"/>
      <color rgb="FFF5F7FA"/>
      <color rgb="FF3BAFDA"/>
      <color rgb="FF0D3A80"/>
      <color rgb="FFEFF7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io3xfmolina\reportes2\REPORTES2004\2004\Para%20Pasar\Jul2004_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Recaudación"/>
      <sheetName val="Comparativo"/>
      <sheetName val="Provincias"/>
      <sheetName val="Jul2004_web"/>
      <sheetName val="#¡REF"/>
      <sheetName val="ENE-MAY"/>
      <sheetName val="Diaria"/>
      <sheetName val="FP1"/>
    </sheetNames>
    <sheetDataSet>
      <sheetData sheetId="0"/>
      <sheetData sheetId="1"/>
      <sheetData sheetId="2"/>
      <sheetData sheetId="3"/>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82"/>
  <sheetViews>
    <sheetView showGridLines="0" tabSelected="1" zoomScale="70" zoomScaleNormal="70" zoomScaleSheetLayoutView="100" workbookViewId="0">
      <selection activeCell="L8" sqref="L8"/>
    </sheetView>
  </sheetViews>
  <sheetFormatPr baseColWidth="10" defaultColWidth="11.44140625" defaultRowHeight="13.2" outlineLevelRow="3" x14ac:dyDescent="0.25"/>
  <cols>
    <col min="1" max="2" width="5.6640625" style="1" customWidth="1"/>
    <col min="3" max="3" width="63.6640625" style="1" customWidth="1"/>
    <col min="4" max="4" width="18.44140625" style="1" customWidth="1"/>
    <col min="5" max="5" width="1.33203125" style="5" customWidth="1"/>
    <col min="6" max="6" width="20.33203125" style="5" customWidth="1"/>
    <col min="7" max="7" width="20.44140625" style="1" customWidth="1"/>
    <col min="8" max="8" width="1.5546875" style="1" customWidth="1"/>
    <col min="9" max="9" width="15.109375" style="1" customWidth="1"/>
    <col min="10" max="11" width="14" style="1" customWidth="1"/>
    <col min="12" max="12" width="11.5546875" style="2" bestFit="1" customWidth="1"/>
    <col min="13" max="13" width="14" style="1" bestFit="1" customWidth="1"/>
    <col min="14" max="16384" width="11.44140625" style="1"/>
  </cols>
  <sheetData>
    <row r="1" spans="1:13" ht="27.75" customHeight="1" x14ac:dyDescent="0.25">
      <c r="A1" s="138" t="s">
        <v>43</v>
      </c>
      <c r="B1" s="138"/>
      <c r="C1" s="138"/>
      <c r="D1" s="138"/>
      <c r="E1" s="138"/>
      <c r="F1" s="138"/>
      <c r="G1" s="138"/>
      <c r="H1" s="138"/>
      <c r="I1" s="138"/>
      <c r="J1" s="138"/>
      <c r="K1" s="138"/>
    </row>
    <row r="2" spans="1:13" ht="17.399999999999999" x14ac:dyDescent="0.25">
      <c r="A2" s="139" t="s">
        <v>79</v>
      </c>
      <c r="B2" s="139"/>
      <c r="C2" s="139"/>
      <c r="D2" s="139"/>
      <c r="E2" s="139"/>
      <c r="F2" s="139"/>
      <c r="G2" s="139"/>
      <c r="H2" s="139"/>
      <c r="I2" s="139"/>
      <c r="J2" s="139"/>
      <c r="K2" s="139"/>
    </row>
    <row r="3" spans="1:13" ht="20.25" customHeight="1" x14ac:dyDescent="0.25">
      <c r="A3" s="140" t="s">
        <v>67</v>
      </c>
      <c r="B3" s="140"/>
      <c r="C3" s="140"/>
      <c r="D3" s="140"/>
      <c r="E3" s="140"/>
      <c r="F3" s="140"/>
      <c r="G3" s="140"/>
      <c r="H3" s="140"/>
      <c r="I3" s="140"/>
      <c r="J3" s="140"/>
      <c r="K3" s="140"/>
    </row>
    <row r="4" spans="1:13" ht="17.25" customHeight="1" x14ac:dyDescent="0.25">
      <c r="A4" s="141" t="s">
        <v>13</v>
      </c>
      <c r="B4" s="141"/>
      <c r="C4" s="141"/>
      <c r="D4" s="141"/>
      <c r="E4" s="141"/>
      <c r="F4" s="141"/>
      <c r="G4" s="141"/>
      <c r="H4" s="141"/>
      <c r="I4" s="141"/>
      <c r="J4" s="141"/>
      <c r="K4" s="141"/>
    </row>
    <row r="5" spans="1:13" ht="15.6" x14ac:dyDescent="0.3">
      <c r="A5" s="57"/>
      <c r="B5" s="57"/>
      <c r="C5" s="57"/>
      <c r="D5" s="57"/>
      <c r="E5" s="57"/>
      <c r="F5" s="57"/>
      <c r="G5" s="57"/>
      <c r="H5" s="57"/>
      <c r="I5" s="57"/>
      <c r="J5" s="57"/>
      <c r="K5" s="57"/>
    </row>
    <row r="6" spans="1:13" customFormat="1" ht="31.5" customHeight="1" x14ac:dyDescent="0.3">
      <c r="A6" s="142" t="s">
        <v>29</v>
      </c>
      <c r="B6" s="143"/>
      <c r="C6" s="143"/>
      <c r="D6" s="143"/>
      <c r="E6" s="143"/>
      <c r="F6" s="143"/>
      <c r="G6" s="143"/>
      <c r="H6" s="143"/>
      <c r="I6" s="144"/>
    </row>
    <row r="7" spans="1:13" ht="15.6" x14ac:dyDescent="0.3">
      <c r="C7" s="3"/>
      <c r="D7" s="4"/>
      <c r="F7" s="1"/>
      <c r="G7" s="4"/>
      <c r="H7" s="5"/>
      <c r="J7" s="2"/>
      <c r="L7" s="1"/>
    </row>
    <row r="8" spans="1:13" s="6" customFormat="1" ht="60" customHeight="1" x14ac:dyDescent="0.25">
      <c r="C8" s="44"/>
      <c r="D8" s="45" t="s">
        <v>68</v>
      </c>
      <c r="E8" s="7"/>
      <c r="F8" s="45" t="s">
        <v>64</v>
      </c>
      <c r="G8" s="45" t="s">
        <v>69</v>
      </c>
      <c r="H8" s="7"/>
      <c r="I8" s="45" t="s">
        <v>70</v>
      </c>
      <c r="J8" s="8"/>
    </row>
    <row r="9" spans="1:13" s="9" customFormat="1" ht="4.5" customHeight="1" x14ac:dyDescent="0.25">
      <c r="C9" s="10"/>
      <c r="D9" s="35"/>
      <c r="E9" s="12"/>
      <c r="F9" s="11"/>
      <c r="G9" s="11"/>
      <c r="H9" s="12"/>
      <c r="I9" s="13"/>
      <c r="J9" s="14"/>
    </row>
    <row r="10" spans="1:13" s="6" customFormat="1" ht="15.9" customHeight="1" x14ac:dyDescent="0.25">
      <c r="A10" s="165" t="s">
        <v>14</v>
      </c>
      <c r="B10" s="115" t="s">
        <v>15</v>
      </c>
      <c r="C10" s="58" t="s">
        <v>66</v>
      </c>
      <c r="D10" s="59">
        <v>4593530.8830010369</v>
      </c>
      <c r="E10" s="60"/>
      <c r="F10" s="59">
        <v>4176982.0880299909</v>
      </c>
      <c r="G10" s="59">
        <v>4368833.5321800169</v>
      </c>
      <c r="H10" s="15"/>
      <c r="I10" s="148">
        <f>+G31/G40</f>
        <v>0.84029192673443898</v>
      </c>
      <c r="J10" s="14"/>
      <c r="K10" s="20"/>
      <c r="L10" s="20"/>
      <c r="M10" s="20"/>
    </row>
    <row r="11" spans="1:13" ht="15.9" customHeight="1" outlineLevel="1" x14ac:dyDescent="0.25">
      <c r="A11" s="165"/>
      <c r="B11" s="116"/>
      <c r="C11" s="62" t="s">
        <v>30</v>
      </c>
      <c r="D11" s="63">
        <v>2928970.9633245873</v>
      </c>
      <c r="E11" s="60"/>
      <c r="F11" s="63">
        <v>2641506.6640199958</v>
      </c>
      <c r="G11" s="63">
        <v>2909222.765220013</v>
      </c>
      <c r="H11" s="16"/>
      <c r="I11" s="149"/>
      <c r="J11" s="14"/>
      <c r="K11" s="20"/>
      <c r="L11" s="20"/>
      <c r="M11" s="20"/>
    </row>
    <row r="12" spans="1:13" ht="15.9" customHeight="1" outlineLevel="1" x14ac:dyDescent="0.25">
      <c r="A12" s="165"/>
      <c r="B12" s="116"/>
      <c r="C12" s="62" t="s">
        <v>8</v>
      </c>
      <c r="D12" s="63">
        <v>380137.48792422959</v>
      </c>
      <c r="E12" s="60"/>
      <c r="F12" s="63">
        <v>342891.78229999822</v>
      </c>
      <c r="G12" s="63">
        <v>344590.35410999926</v>
      </c>
      <c r="H12" s="16"/>
      <c r="I12" s="149"/>
      <c r="J12" s="17"/>
      <c r="K12" s="20"/>
      <c r="L12" s="20"/>
      <c r="M12" s="20"/>
    </row>
    <row r="13" spans="1:13" ht="15.9" customHeight="1" outlineLevel="1" x14ac:dyDescent="0.25">
      <c r="A13" s="165"/>
      <c r="B13" s="116"/>
      <c r="C13" s="62" t="s">
        <v>31</v>
      </c>
      <c r="D13" s="63">
        <v>1284422.43175222</v>
      </c>
      <c r="E13" s="60"/>
      <c r="F13" s="63">
        <v>1192583.6417099971</v>
      </c>
      <c r="G13" s="63">
        <v>1115020.4128500053</v>
      </c>
      <c r="H13" s="16"/>
      <c r="I13" s="149"/>
      <c r="J13" s="17"/>
      <c r="K13" s="20"/>
      <c r="L13" s="20"/>
      <c r="M13" s="20"/>
    </row>
    <row r="14" spans="1:13" ht="15.9" customHeight="1" outlineLevel="2" x14ac:dyDescent="0.25">
      <c r="A14" s="165"/>
      <c r="B14" s="116"/>
      <c r="C14" s="65" t="s">
        <v>7</v>
      </c>
      <c r="D14" s="63">
        <v>190027.72274334379</v>
      </c>
      <c r="E14" s="60"/>
      <c r="F14" s="63">
        <v>175500.20190000031</v>
      </c>
      <c r="G14" s="63">
        <v>171708.79695000037</v>
      </c>
      <c r="H14" s="16"/>
      <c r="I14" s="149"/>
      <c r="J14" s="17"/>
      <c r="K14" s="20"/>
      <c r="L14" s="20"/>
      <c r="M14" s="20"/>
    </row>
    <row r="15" spans="1:13" ht="15.9" customHeight="1" outlineLevel="2" x14ac:dyDescent="0.25">
      <c r="A15" s="165"/>
      <c r="B15" s="116"/>
      <c r="C15" s="65" t="s">
        <v>6</v>
      </c>
      <c r="D15" s="63">
        <v>1078183.115027651</v>
      </c>
      <c r="E15" s="60"/>
      <c r="F15" s="63">
        <v>991440.57248999854</v>
      </c>
      <c r="G15" s="63">
        <v>918515.05193000229</v>
      </c>
      <c r="H15" s="16"/>
      <c r="I15" s="149"/>
      <c r="J15" s="17"/>
      <c r="K15" s="20"/>
      <c r="L15" s="20"/>
      <c r="M15" s="20"/>
    </row>
    <row r="16" spans="1:13" ht="15.9" customHeight="1" outlineLevel="2" x14ac:dyDescent="0.25">
      <c r="A16" s="165"/>
      <c r="B16" s="116"/>
      <c r="C16" s="65" t="s">
        <v>5</v>
      </c>
      <c r="D16" s="63">
        <v>16211.593981222561</v>
      </c>
      <c r="E16" s="60"/>
      <c r="F16" s="63">
        <v>25642.867320000001</v>
      </c>
      <c r="G16" s="63">
        <v>24796.563969999981</v>
      </c>
      <c r="H16" s="16"/>
      <c r="I16" s="149"/>
      <c r="J16" s="17"/>
      <c r="K16" s="20"/>
      <c r="L16" s="20"/>
      <c r="M16" s="20"/>
    </row>
    <row r="17" spans="1:14" ht="15.9" customHeight="1" x14ac:dyDescent="0.25">
      <c r="A17" s="165"/>
      <c r="B17" s="116"/>
      <c r="C17" s="66" t="s">
        <v>27</v>
      </c>
      <c r="D17" s="63">
        <v>5163752.1337354109</v>
      </c>
      <c r="E17" s="60"/>
      <c r="F17" s="63">
        <v>4671456.8961455664</v>
      </c>
      <c r="G17" s="63">
        <v>4688021.3354530204</v>
      </c>
      <c r="H17" s="15"/>
      <c r="I17" s="149"/>
      <c r="J17" s="18"/>
      <c r="K17" s="20"/>
      <c r="L17" s="20"/>
      <c r="M17" s="20"/>
    </row>
    <row r="18" spans="1:14" ht="15.9" customHeight="1" x14ac:dyDescent="0.25">
      <c r="A18" s="165"/>
      <c r="B18" s="116"/>
      <c r="C18" s="66" t="s">
        <v>28</v>
      </c>
      <c r="D18" s="63">
        <v>831672.04461178521</v>
      </c>
      <c r="E18" s="60"/>
      <c r="F18" s="63">
        <v>740547.23683000018</v>
      </c>
      <c r="G18" s="63">
        <v>709545.85807999969</v>
      </c>
      <c r="H18" s="15"/>
      <c r="I18" s="149"/>
      <c r="J18" s="14"/>
      <c r="K18" s="20"/>
      <c r="L18" s="20"/>
      <c r="M18" s="20"/>
    </row>
    <row r="19" spans="1:14" ht="15.9" customHeight="1" x14ac:dyDescent="0.25">
      <c r="A19" s="165"/>
      <c r="B19" s="116"/>
      <c r="C19" s="67" t="s">
        <v>11</v>
      </c>
      <c r="D19" s="63">
        <v>125898.5573637835</v>
      </c>
      <c r="E19" s="60"/>
      <c r="F19" s="63">
        <v>110951.57569402071</v>
      </c>
      <c r="G19" s="63">
        <v>105621.80637402317</v>
      </c>
      <c r="H19" s="15"/>
      <c r="I19" s="149"/>
      <c r="J19" s="14"/>
      <c r="K19" s="20"/>
      <c r="L19" s="20"/>
      <c r="M19" s="20"/>
    </row>
    <row r="20" spans="1:14" s="6" customFormat="1" ht="15.9" customHeight="1" x14ac:dyDescent="0.25">
      <c r="A20" s="165"/>
      <c r="B20" s="116"/>
      <c r="C20" s="67" t="s">
        <v>12</v>
      </c>
      <c r="D20" s="63">
        <v>34469.06889393241</v>
      </c>
      <c r="E20" s="60"/>
      <c r="F20" s="63">
        <v>31171.693859999999</v>
      </c>
      <c r="G20" s="63">
        <v>34760.962649999987</v>
      </c>
      <c r="H20" s="19"/>
      <c r="I20" s="149"/>
      <c r="J20" s="14"/>
      <c r="K20" s="20"/>
      <c r="L20" s="20"/>
      <c r="M20" s="20"/>
    </row>
    <row r="21" spans="1:14" ht="15.9" customHeight="1" x14ac:dyDescent="0.25">
      <c r="A21" s="165"/>
      <c r="B21" s="116"/>
      <c r="C21" s="67" t="s">
        <v>0</v>
      </c>
      <c r="D21" s="63">
        <v>212727.45014374901</v>
      </c>
      <c r="E21" s="60"/>
      <c r="F21" s="63">
        <v>191481.22199999049</v>
      </c>
      <c r="G21" s="63">
        <v>202369.49696997684</v>
      </c>
      <c r="H21" s="15"/>
      <c r="I21" s="149"/>
      <c r="J21" s="14"/>
      <c r="K21" s="20"/>
      <c r="L21" s="20"/>
      <c r="M21" s="20"/>
    </row>
    <row r="22" spans="1:14" ht="15.9" customHeight="1" x14ac:dyDescent="0.25">
      <c r="A22" s="165"/>
      <c r="B22" s="116"/>
      <c r="C22" s="67" t="s">
        <v>1</v>
      </c>
      <c r="D22" s="63">
        <v>1216311.39757216</v>
      </c>
      <c r="E22" s="60"/>
      <c r="F22" s="63">
        <v>1097642.478318501</v>
      </c>
      <c r="G22" s="63">
        <v>1191481.7529250002</v>
      </c>
      <c r="H22" s="15"/>
      <c r="I22" s="149"/>
      <c r="J22" s="14"/>
      <c r="K22" s="20"/>
      <c r="L22" s="20"/>
      <c r="M22" s="20"/>
    </row>
    <row r="23" spans="1:14" ht="15.9" customHeight="1" x14ac:dyDescent="0.25">
      <c r="A23" s="165"/>
      <c r="B23" s="116"/>
      <c r="C23" s="67" t="s">
        <v>9</v>
      </c>
      <c r="D23" s="63">
        <v>38911.820587170041</v>
      </c>
      <c r="E23" s="60"/>
      <c r="F23" s="63">
        <v>34875.980379999994</v>
      </c>
      <c r="G23" s="63">
        <v>28696.650900000001</v>
      </c>
      <c r="H23" s="15"/>
      <c r="I23" s="149"/>
      <c r="J23" s="23"/>
      <c r="K23" s="20"/>
      <c r="L23" s="20"/>
      <c r="M23" s="20"/>
    </row>
    <row r="24" spans="1:14" ht="15.9" customHeight="1" x14ac:dyDescent="0.25">
      <c r="A24" s="165"/>
      <c r="B24" s="116"/>
      <c r="C24" s="67" t="s">
        <v>2</v>
      </c>
      <c r="D24" s="63">
        <v>23447.734548062799</v>
      </c>
      <c r="E24" s="60"/>
      <c r="F24" s="63">
        <v>22105.367140013179</v>
      </c>
      <c r="G24" s="63">
        <v>20434.687849982736</v>
      </c>
      <c r="H24" s="15"/>
      <c r="I24" s="149"/>
      <c r="J24" s="23"/>
      <c r="K24" s="20"/>
      <c r="L24" s="20"/>
      <c r="M24" s="20"/>
    </row>
    <row r="25" spans="1:14" ht="15.9" customHeight="1" x14ac:dyDescent="0.25">
      <c r="A25" s="165"/>
      <c r="B25" s="116"/>
      <c r="C25" s="67" t="s">
        <v>3</v>
      </c>
      <c r="D25" s="63">
        <v>53774.587448914608</v>
      </c>
      <c r="E25" s="60"/>
      <c r="F25" s="63">
        <v>52966.374400000022</v>
      </c>
      <c r="G25" s="63">
        <v>55684.634829999995</v>
      </c>
      <c r="H25" s="15"/>
      <c r="I25" s="149"/>
      <c r="J25" s="14"/>
      <c r="K25" s="20"/>
      <c r="L25" s="20"/>
      <c r="M25" s="20"/>
    </row>
    <row r="26" spans="1:14" ht="15.9" customHeight="1" x14ac:dyDescent="0.25">
      <c r="A26" s="165"/>
      <c r="B26" s="116"/>
      <c r="C26" s="67" t="s">
        <v>50</v>
      </c>
      <c r="D26" s="63">
        <v>7671.2453315464682</v>
      </c>
      <c r="E26" s="60"/>
      <c r="F26" s="63">
        <v>7312.8127599999971</v>
      </c>
      <c r="G26" s="63">
        <v>2345.3500800000002</v>
      </c>
      <c r="H26" s="15"/>
      <c r="I26" s="149"/>
      <c r="J26" s="14"/>
      <c r="K26" s="20"/>
      <c r="L26" s="20"/>
      <c r="M26" s="20"/>
    </row>
    <row r="27" spans="1:14" ht="15.9" customHeight="1" x14ac:dyDescent="0.25">
      <c r="A27" s="165"/>
      <c r="B27" s="116"/>
      <c r="C27" s="67" t="s">
        <v>10</v>
      </c>
      <c r="D27" s="63">
        <v>107211.4994723968</v>
      </c>
      <c r="E27" s="60"/>
      <c r="F27" s="63">
        <v>96677.256689999966</v>
      </c>
      <c r="G27" s="63">
        <v>104269.84273</v>
      </c>
      <c r="H27" s="15"/>
      <c r="I27" s="149"/>
      <c r="J27" s="2"/>
      <c r="K27" s="20"/>
      <c r="L27" s="20"/>
      <c r="M27" s="20"/>
    </row>
    <row r="28" spans="1:14" ht="15.9" customHeight="1" x14ac:dyDescent="0.25">
      <c r="A28" s="165"/>
      <c r="B28" s="116"/>
      <c r="C28" s="67" t="s">
        <v>48</v>
      </c>
      <c r="D28" s="63">
        <v>84349.361498866114</v>
      </c>
      <c r="E28" s="60"/>
      <c r="F28" s="63">
        <v>78289.268392144935</v>
      </c>
      <c r="G28" s="63">
        <v>97296.638600626509</v>
      </c>
      <c r="H28" s="15"/>
      <c r="I28" s="149"/>
      <c r="J28" s="2"/>
      <c r="K28" s="20"/>
      <c r="L28" s="20"/>
      <c r="M28" s="20"/>
    </row>
    <row r="29" spans="1:14" ht="15.9" customHeight="1" x14ac:dyDescent="0.25">
      <c r="A29" s="165"/>
      <c r="B29" s="116"/>
      <c r="C29" s="67" t="s">
        <v>49</v>
      </c>
      <c r="D29" s="63">
        <v>52154.487911033029</v>
      </c>
      <c r="E29" s="60"/>
      <c r="F29" s="63">
        <v>49574.300357973807</v>
      </c>
      <c r="G29" s="63">
        <v>43489.694349368547</v>
      </c>
      <c r="H29" s="15"/>
      <c r="I29" s="149"/>
      <c r="J29" s="2"/>
      <c r="K29" s="20"/>
      <c r="L29" s="20"/>
      <c r="M29" s="20"/>
      <c r="N29" s="20"/>
    </row>
    <row r="30" spans="1:14" ht="15.9" customHeight="1" x14ac:dyDescent="0.25">
      <c r="A30" s="165"/>
      <c r="B30" s="116"/>
      <c r="C30" s="67" t="s">
        <v>4</v>
      </c>
      <c r="D30" s="63">
        <v>7886.2419091993443</v>
      </c>
      <c r="E30" s="60"/>
      <c r="F30" s="63">
        <v>8178.8194299999996</v>
      </c>
      <c r="G30" s="63">
        <v>5141.3289899998672</v>
      </c>
      <c r="H30" s="19"/>
      <c r="I30" s="149"/>
      <c r="J30" s="14"/>
      <c r="K30" s="20"/>
      <c r="L30" s="20"/>
      <c r="M30" s="20"/>
      <c r="N30" s="20"/>
    </row>
    <row r="31" spans="1:14" s="9" customFormat="1" ht="18" customHeight="1" x14ac:dyDescent="0.3">
      <c r="A31" s="165"/>
      <c r="B31" s="117"/>
      <c r="C31" s="49" t="s">
        <v>46</v>
      </c>
      <c r="D31" s="50">
        <f>+D10+SUM(D17:D30)</f>
        <v>12553768.514029048</v>
      </c>
      <c r="E31"/>
      <c r="F31" s="50">
        <f>+F10+SUM(F17:F30)</f>
        <v>11370213.370428201</v>
      </c>
      <c r="G31" s="50">
        <f>+G10+SUM(G17:G30)</f>
        <v>11657993.572962014</v>
      </c>
      <c r="H31" s="19"/>
      <c r="I31" s="150"/>
      <c r="J31" s="24"/>
      <c r="K31" s="20"/>
      <c r="L31" s="20"/>
      <c r="M31" s="20"/>
      <c r="N31" s="20"/>
    </row>
    <row r="32" spans="1:14" s="5" customFormat="1" ht="6.6" customHeight="1" x14ac:dyDescent="0.3">
      <c r="A32" s="165"/>
      <c r="B32" s="31"/>
      <c r="C32" s="36"/>
      <c r="D32" s="26"/>
      <c r="E32" s="26"/>
      <c r="F32" s="26"/>
      <c r="G32" s="26"/>
      <c r="H32" s="19"/>
      <c r="I32" s="37"/>
      <c r="J32" s="14"/>
      <c r="K32" s="20"/>
      <c r="L32" s="20"/>
      <c r="M32" s="20"/>
      <c r="N32" s="20"/>
    </row>
    <row r="33" spans="1:14" ht="18.75" customHeight="1" x14ac:dyDescent="0.25">
      <c r="A33" s="165"/>
      <c r="B33" s="151" t="s">
        <v>44</v>
      </c>
      <c r="C33" s="40" t="s">
        <v>25</v>
      </c>
      <c r="D33" s="41">
        <v>1812686.9880183693</v>
      </c>
      <c r="E33" s="19"/>
      <c r="F33" s="41">
        <v>1645546.3789545232</v>
      </c>
      <c r="G33" s="61">
        <v>1947054.4950500021</v>
      </c>
      <c r="H33" s="19"/>
      <c r="I33" s="154">
        <f>+G35/G40</f>
        <v>0.15970807326556091</v>
      </c>
      <c r="J33" s="2"/>
      <c r="K33" s="20"/>
      <c r="L33" s="20"/>
      <c r="M33" s="20"/>
      <c r="N33" s="20"/>
    </row>
    <row r="34" spans="1:14" ht="18.75" customHeight="1" x14ac:dyDescent="0.25">
      <c r="A34" s="165"/>
      <c r="B34" s="152"/>
      <c r="C34" s="42" t="s">
        <v>26</v>
      </c>
      <c r="D34" s="39">
        <v>223739.21501172794</v>
      </c>
      <c r="E34" s="19"/>
      <c r="F34" s="39">
        <v>208854.88970000003</v>
      </c>
      <c r="G34" s="64">
        <v>268694.14234999998</v>
      </c>
      <c r="H34" s="19"/>
      <c r="I34" s="155"/>
      <c r="J34" s="2"/>
      <c r="K34" s="20"/>
      <c r="L34" s="20"/>
      <c r="M34" s="20"/>
      <c r="N34" s="20"/>
    </row>
    <row r="35" spans="1:14" s="9" customFormat="1" ht="18.75" customHeight="1" x14ac:dyDescent="0.25">
      <c r="A35" s="165"/>
      <c r="B35" s="153"/>
      <c r="C35" s="94" t="s">
        <v>45</v>
      </c>
      <c r="D35" s="50">
        <f t="shared" ref="D35" si="0">SUM(D33:D34)</f>
        <v>2036426.2030300973</v>
      </c>
      <c r="E35" s="19"/>
      <c r="F35" s="50">
        <f>SUM(F33:F34)</f>
        <v>1854401.2686545232</v>
      </c>
      <c r="G35" s="50">
        <f>SUM(G33:G34)</f>
        <v>2215748.6374000022</v>
      </c>
      <c r="H35" s="15"/>
      <c r="I35" s="156"/>
      <c r="J35" s="27"/>
      <c r="K35" s="20"/>
      <c r="L35" s="20"/>
      <c r="M35" s="20"/>
      <c r="N35" s="20"/>
    </row>
    <row r="36" spans="1:14" s="9" customFormat="1" ht="15.6" x14ac:dyDescent="0.3">
      <c r="A36" s="165"/>
      <c r="B36" s="31"/>
      <c r="C36" s="28"/>
      <c r="D36" s="93"/>
      <c r="E36" s="93"/>
      <c r="F36" s="93"/>
      <c r="G36" s="93"/>
      <c r="H36" s="15"/>
      <c r="I36" s="37"/>
      <c r="J36" s="27"/>
      <c r="K36" s="20"/>
      <c r="L36" s="20"/>
      <c r="M36" s="20"/>
      <c r="N36" s="20"/>
    </row>
    <row r="37" spans="1:14" s="9" customFormat="1" ht="15.75" customHeight="1" x14ac:dyDescent="0.25">
      <c r="A37" s="165"/>
      <c r="B37" s="157" t="s">
        <v>19</v>
      </c>
      <c r="C37" s="157"/>
      <c r="D37" s="51">
        <f>D40-D38</f>
        <v>6523875.2667879201</v>
      </c>
      <c r="E37" s="19"/>
      <c r="F37" s="51">
        <v>5927220.6954291128</v>
      </c>
      <c r="G37" s="51">
        <f t="shared" ref="G37" si="1">G40-G38</f>
        <v>6225665.4167789947</v>
      </c>
      <c r="H37" s="15"/>
      <c r="I37" s="52">
        <f>+G37/$G$40</f>
        <v>0.44873728532516421</v>
      </c>
      <c r="J37" s="27"/>
      <c r="K37" s="20"/>
      <c r="L37" s="20"/>
      <c r="M37" s="20"/>
      <c r="N37" s="20"/>
    </row>
    <row r="38" spans="1:14" s="9" customFormat="1" ht="15.75" customHeight="1" x14ac:dyDescent="0.25">
      <c r="A38" s="165"/>
      <c r="B38" s="157" t="s">
        <v>20</v>
      </c>
      <c r="C38" s="157"/>
      <c r="D38" s="51">
        <f>+D17+D18+D20+D35</f>
        <v>8066319.4502712265</v>
      </c>
      <c r="E38" s="19"/>
      <c r="F38" s="51">
        <v>7297676.8625039607</v>
      </c>
      <c r="G38" s="51">
        <f>+G17+G18+G20+G35</f>
        <v>7648076.7935830224</v>
      </c>
      <c r="H38" s="55"/>
      <c r="I38" s="52">
        <f>+G38/$G$40</f>
        <v>0.55126271467483579</v>
      </c>
      <c r="J38" s="27"/>
      <c r="K38" s="20"/>
      <c r="L38" s="20"/>
      <c r="M38" s="20"/>
      <c r="N38" s="20"/>
    </row>
    <row r="39" spans="1:14" s="5" customFormat="1" ht="13.8" x14ac:dyDescent="0.25">
      <c r="B39" s="31"/>
      <c r="C39" s="28"/>
      <c r="D39" s="32"/>
      <c r="E39" s="19"/>
      <c r="F39" s="30"/>
      <c r="G39" s="30"/>
      <c r="H39" s="15"/>
      <c r="I39" s="31"/>
      <c r="J39" s="17"/>
      <c r="K39" s="20"/>
      <c r="L39" s="20"/>
      <c r="M39" s="20"/>
      <c r="N39" s="20"/>
    </row>
    <row r="40" spans="1:14" s="5" customFormat="1" ht="24.75" customHeight="1" x14ac:dyDescent="0.3">
      <c r="A40" s="158" t="s">
        <v>21</v>
      </c>
      <c r="B40" s="159" t="s">
        <v>39</v>
      </c>
      <c r="C40" s="160"/>
      <c r="D40" s="46">
        <f t="shared" ref="D40" si="2">+D35+D31</f>
        <v>14590194.717059147</v>
      </c>
      <c r="E40" s="38"/>
      <c r="F40" s="46">
        <f>+F31+F35</f>
        <v>13224614.639082724</v>
      </c>
      <c r="G40" s="46">
        <f>+G31+G35</f>
        <v>13873742.210362017</v>
      </c>
      <c r="H40" s="15"/>
      <c r="I40" s="54"/>
      <c r="J40" s="17"/>
      <c r="K40" s="20"/>
      <c r="L40" s="20"/>
      <c r="M40" s="20"/>
      <c r="N40" s="20"/>
    </row>
    <row r="41" spans="1:14" s="5" customFormat="1" ht="14.25" customHeight="1" x14ac:dyDescent="0.25">
      <c r="A41" s="158"/>
      <c r="B41" s="161" t="s">
        <v>37</v>
      </c>
      <c r="C41" s="162"/>
      <c r="D41" s="43"/>
      <c r="E41" s="19"/>
      <c r="F41" s="43">
        <v>710034.51350310072</v>
      </c>
      <c r="G41" s="43">
        <v>713581.52965000214</v>
      </c>
      <c r="H41" s="15"/>
      <c r="I41" s="54"/>
      <c r="J41" s="17"/>
      <c r="K41" s="20"/>
      <c r="L41" s="20"/>
      <c r="M41" s="20"/>
      <c r="N41" s="20"/>
    </row>
    <row r="42" spans="1:14" s="5" customFormat="1" ht="14.25" customHeight="1" x14ac:dyDescent="0.25">
      <c r="A42" s="158"/>
      <c r="B42" s="161" t="s">
        <v>38</v>
      </c>
      <c r="C42" s="162"/>
      <c r="D42" s="43"/>
      <c r="E42" s="19"/>
      <c r="F42" s="43">
        <v>37040.739506252619</v>
      </c>
      <c r="G42" s="43">
        <v>111326.75239000001</v>
      </c>
      <c r="H42" s="15"/>
      <c r="I42" s="54"/>
      <c r="J42" s="17"/>
      <c r="K42" s="20"/>
      <c r="L42" s="20"/>
      <c r="M42" s="20"/>
      <c r="N42" s="20"/>
    </row>
    <row r="43" spans="1:14" s="5" customFormat="1" ht="25.5" customHeight="1" x14ac:dyDescent="0.25">
      <c r="A43" s="158"/>
      <c r="B43" s="159" t="s">
        <v>40</v>
      </c>
      <c r="C43" s="160"/>
      <c r="D43" s="47">
        <f t="shared" ref="D43" si="3">+D40-D41-D42</f>
        <v>14590194.717059147</v>
      </c>
      <c r="E43" s="55"/>
      <c r="F43" s="47">
        <f>+F40-F41-F42</f>
        <v>12477539.386073371</v>
      </c>
      <c r="G43" s="47">
        <f>+G40-G41-G42</f>
        <v>13048833.928322015</v>
      </c>
      <c r="H43" s="15"/>
      <c r="I43" s="54"/>
      <c r="J43" s="17"/>
      <c r="K43" s="20"/>
      <c r="L43" s="20"/>
      <c r="M43" s="20"/>
      <c r="N43" s="20"/>
    </row>
    <row r="44" spans="1:14" s="5" customFormat="1" ht="14.25" customHeight="1" x14ac:dyDescent="0.25">
      <c r="A44" s="158"/>
      <c r="B44" s="161" t="s">
        <v>41</v>
      </c>
      <c r="C44" s="162"/>
      <c r="D44" s="53"/>
      <c r="E44" s="55"/>
      <c r="F44" s="43">
        <v>201972.38909999613</v>
      </c>
      <c r="G44" s="43">
        <v>243395.10326999801</v>
      </c>
      <c r="H44" s="15"/>
      <c r="I44" s="54"/>
      <c r="J44" s="17"/>
      <c r="K44" s="20"/>
      <c r="L44" s="20"/>
      <c r="M44" s="20"/>
      <c r="N44" s="20"/>
    </row>
    <row r="45" spans="1:14" s="5" customFormat="1" ht="33" customHeight="1" x14ac:dyDescent="0.25">
      <c r="A45" s="158"/>
      <c r="B45" s="163" t="s">
        <v>47</v>
      </c>
      <c r="C45" s="164"/>
      <c r="D45" s="48">
        <f t="shared" ref="D45" si="4">+D43-D44</f>
        <v>14590194.717059147</v>
      </c>
      <c r="E45" s="55"/>
      <c r="F45" s="48">
        <f>+F43-F44</f>
        <v>12275566.996973375</v>
      </c>
      <c r="G45" s="48">
        <f>+G43-G44</f>
        <v>12805438.825052017</v>
      </c>
      <c r="H45" s="15"/>
      <c r="I45" s="54"/>
      <c r="J45" s="17"/>
      <c r="K45" s="20"/>
      <c r="L45" s="20"/>
      <c r="M45" s="20"/>
      <c r="N45" s="20"/>
    </row>
    <row r="46" spans="1:14" customFormat="1" ht="14.4" x14ac:dyDescent="0.3">
      <c r="K46" s="20"/>
      <c r="L46" s="20"/>
      <c r="M46" s="20"/>
      <c r="N46" s="20"/>
    </row>
    <row r="47" spans="1:14" customFormat="1" ht="27.75" customHeight="1" x14ac:dyDescent="0.3">
      <c r="A47" s="135" t="s">
        <v>36</v>
      </c>
      <c r="B47" s="136"/>
      <c r="C47" s="136"/>
      <c r="D47" s="136"/>
      <c r="E47" s="136"/>
      <c r="F47" s="136"/>
      <c r="G47" s="136"/>
      <c r="H47" s="136"/>
      <c r="I47" s="137"/>
      <c r="M47" s="177"/>
    </row>
    <row r="48" spans="1:14" customFormat="1" ht="8.25" customHeight="1" x14ac:dyDescent="0.3"/>
    <row r="49" spans="1:13" s="6" customFormat="1" ht="30" customHeight="1" x14ac:dyDescent="0.3">
      <c r="C49" s="44"/>
      <c r="D49"/>
      <c r="E49" s="68"/>
      <c r="F49" s="69" t="str">
        <f>+F8</f>
        <v>Recaudación
Ene-Dic 2017</v>
      </c>
      <c r="G49" s="69" t="str">
        <f>+G8</f>
        <v>Recaudación
Ene-Dic 2018</v>
      </c>
      <c r="H49" s="68"/>
      <c r="I49" s="38"/>
      <c r="J49" s="8"/>
      <c r="M49" s="20"/>
    </row>
    <row r="50" spans="1:13" customFormat="1" ht="8.25" customHeight="1" x14ac:dyDescent="0.3"/>
    <row r="51" spans="1:13" s="9" customFormat="1" ht="19.5" customHeight="1" x14ac:dyDescent="0.3">
      <c r="A51" s="114" t="s">
        <v>35</v>
      </c>
      <c r="B51" s="114"/>
      <c r="C51" s="114"/>
      <c r="D51"/>
      <c r="E51"/>
      <c r="F51" s="80">
        <f>F54+F63+F92</f>
        <v>454700.98267971771</v>
      </c>
      <c r="G51" s="80">
        <f>G54+G63+G92</f>
        <v>1269967.7091675759</v>
      </c>
      <c r="H51"/>
      <c r="I51"/>
      <c r="J51" s="14"/>
    </row>
    <row r="52" spans="1:13" customFormat="1" ht="6" customHeight="1" x14ac:dyDescent="0.3"/>
    <row r="53" spans="1:13" customFormat="1" ht="9" hidden="1" customHeight="1" outlineLevel="1" x14ac:dyDescent="0.3"/>
    <row r="54" spans="1:13" customFormat="1" ht="19.5" customHeight="1" collapsed="1" x14ac:dyDescent="0.3">
      <c r="A54" s="122" t="s">
        <v>65</v>
      </c>
      <c r="B54" s="122"/>
      <c r="C54" s="122"/>
      <c r="F54" s="70">
        <f>+F61</f>
        <v>454700.98267971771</v>
      </c>
      <c r="G54" s="70">
        <f>+G61</f>
        <v>14973.426907557121</v>
      </c>
    </row>
    <row r="55" spans="1:13" customFormat="1" ht="6" customHeight="1" x14ac:dyDescent="0.3"/>
    <row r="56" spans="1:13" s="9" customFormat="1" ht="18.75" hidden="1" customHeight="1" outlineLevel="1" x14ac:dyDescent="0.3">
      <c r="A56" s="123"/>
      <c r="B56" s="131" t="s">
        <v>51</v>
      </c>
      <c r="C56" s="74" t="s">
        <v>52</v>
      </c>
      <c r="D56"/>
      <c r="E56" s="75"/>
      <c r="F56" s="76">
        <v>15968.627080000002</v>
      </c>
      <c r="G56" s="76">
        <v>6001.6499299999996</v>
      </c>
      <c r="H56" s="15"/>
      <c r="I56"/>
      <c r="J56" s="27"/>
    </row>
    <row r="57" spans="1:13" s="9" customFormat="1" ht="18.75" hidden="1" customHeight="1" outlineLevel="1" x14ac:dyDescent="0.3">
      <c r="A57" s="123"/>
      <c r="B57" s="132"/>
      <c r="C57" s="100" t="s">
        <v>53</v>
      </c>
      <c r="D57"/>
      <c r="E57" s="75"/>
      <c r="F57" s="63">
        <v>18950.496329999998</v>
      </c>
      <c r="G57" s="63">
        <v>4268.7048399999994</v>
      </c>
      <c r="H57" s="15"/>
      <c r="I57"/>
      <c r="J57" s="27"/>
    </row>
    <row r="58" spans="1:13" s="9" customFormat="1" ht="18.75" hidden="1" customHeight="1" outlineLevel="1" x14ac:dyDescent="0.3">
      <c r="A58" s="123"/>
      <c r="B58" s="132"/>
      <c r="C58" s="101" t="s">
        <v>54</v>
      </c>
      <c r="D58"/>
      <c r="E58" s="75"/>
      <c r="F58" s="63">
        <v>2613.7500599999998</v>
      </c>
      <c r="G58" s="63">
        <v>1093.0071800000001</v>
      </c>
      <c r="H58" s="15"/>
      <c r="I58"/>
      <c r="J58" s="27"/>
    </row>
    <row r="59" spans="1:13" s="9" customFormat="1" ht="18.75" hidden="1" customHeight="1" outlineLevel="1" x14ac:dyDescent="0.3">
      <c r="A59" s="123"/>
      <c r="B59" s="132"/>
      <c r="C59" s="100" t="s">
        <v>55</v>
      </c>
      <c r="D59"/>
      <c r="E59" s="75"/>
      <c r="F59" s="63">
        <v>4852.3239900000008</v>
      </c>
      <c r="G59" s="63">
        <v>84.757339999999999</v>
      </c>
      <c r="H59" s="15"/>
      <c r="I59"/>
      <c r="J59" s="27"/>
    </row>
    <row r="60" spans="1:13" s="9" customFormat="1" ht="18.75" hidden="1" customHeight="1" outlineLevel="1" x14ac:dyDescent="0.3">
      <c r="A60" s="123"/>
      <c r="B60" s="132"/>
      <c r="C60" s="78" t="s">
        <v>56</v>
      </c>
      <c r="D60"/>
      <c r="E60" s="75"/>
      <c r="F60" s="63">
        <v>412315.78521971771</v>
      </c>
      <c r="G60" s="63">
        <v>3525.3076175571232</v>
      </c>
      <c r="H60" s="15"/>
      <c r="I60"/>
      <c r="J60" s="27"/>
    </row>
    <row r="61" spans="1:13" s="9" customFormat="1" ht="15.6" hidden="1" outlineLevel="1" x14ac:dyDescent="0.3">
      <c r="A61" s="123"/>
      <c r="B61" s="133"/>
      <c r="C61" s="102" t="s">
        <v>57</v>
      </c>
      <c r="D61"/>
      <c r="E61" s="19"/>
      <c r="F61" s="73">
        <f>SUM(F56:F60)</f>
        <v>454700.98267971771</v>
      </c>
      <c r="G61" s="73">
        <f>SUM(G56:G60)</f>
        <v>14973.426907557121</v>
      </c>
      <c r="H61" s="15"/>
      <c r="I61" s="37"/>
      <c r="J61" s="27"/>
    </row>
    <row r="62" spans="1:13" customFormat="1" ht="10.5" hidden="1" customHeight="1" outlineLevel="1" x14ac:dyDescent="0.3"/>
    <row r="63" spans="1:13" customFormat="1" ht="19.5" customHeight="1" collapsed="1" x14ac:dyDescent="0.3">
      <c r="A63" s="122" t="s">
        <v>72</v>
      </c>
      <c r="B63" s="122"/>
      <c r="C63" s="122"/>
      <c r="F63" s="70"/>
      <c r="G63" s="70">
        <f>+G86+G90</f>
        <v>1103020.7518500187</v>
      </c>
    </row>
    <row r="64" spans="1:13" customFormat="1" ht="6" customHeight="1" x14ac:dyDescent="0.3"/>
    <row r="65" spans="1:12" s="6" customFormat="1" ht="15.9" hidden="1" customHeight="1" outlineLevel="1" x14ac:dyDescent="0.3">
      <c r="A65" s="123" t="s">
        <v>14</v>
      </c>
      <c r="B65" s="145" t="s">
        <v>15</v>
      </c>
      <c r="C65" s="58" t="s">
        <v>66</v>
      </c>
      <c r="D65"/>
      <c r="E65" s="71"/>
      <c r="F65" s="59"/>
      <c r="G65" s="59">
        <v>897883.33715999546</v>
      </c>
      <c r="H65"/>
      <c r="I65"/>
      <c r="J65" s="14"/>
    </row>
    <row r="66" spans="1:12" ht="15.9" hidden="1" customHeight="1" outlineLevel="2" x14ac:dyDescent="0.3">
      <c r="A66" s="123"/>
      <c r="B66" s="146"/>
      <c r="C66" s="62" t="s">
        <v>30</v>
      </c>
      <c r="D66"/>
      <c r="E66" s="71"/>
      <c r="F66" s="63"/>
      <c r="G66" s="63">
        <v>29466.540469999949</v>
      </c>
      <c r="H66"/>
      <c r="I66"/>
      <c r="J66" s="14"/>
      <c r="L66" s="1"/>
    </row>
    <row r="67" spans="1:12" ht="15.9" hidden="1" customHeight="1" outlineLevel="2" x14ac:dyDescent="0.3">
      <c r="A67" s="123"/>
      <c r="B67" s="146"/>
      <c r="C67" s="62" t="s">
        <v>8</v>
      </c>
      <c r="D67"/>
      <c r="E67" s="71"/>
      <c r="F67" s="63"/>
      <c r="G67" s="63">
        <v>7242.356740000012</v>
      </c>
      <c r="H67"/>
      <c r="I67"/>
      <c r="J67" s="17"/>
      <c r="L67" s="1"/>
    </row>
    <row r="68" spans="1:12" ht="15.9" hidden="1" customHeight="1" outlineLevel="2" x14ac:dyDescent="0.3">
      <c r="A68" s="123"/>
      <c r="B68" s="146"/>
      <c r="C68" s="62" t="s">
        <v>31</v>
      </c>
      <c r="D68"/>
      <c r="E68" s="71"/>
      <c r="F68" s="63"/>
      <c r="G68" s="63">
        <v>861174.43994999549</v>
      </c>
      <c r="H68"/>
      <c r="I68"/>
      <c r="J68" s="17"/>
      <c r="L68" s="1"/>
    </row>
    <row r="69" spans="1:12" ht="15.9" hidden="1" customHeight="1" outlineLevel="3" x14ac:dyDescent="0.3">
      <c r="A69" s="123"/>
      <c r="B69" s="146"/>
      <c r="C69" s="65" t="s">
        <v>7</v>
      </c>
      <c r="D69"/>
      <c r="E69" s="71"/>
      <c r="F69" s="63"/>
      <c r="G69" s="63">
        <v>21176.061490000015</v>
      </c>
      <c r="H69"/>
      <c r="I69"/>
      <c r="J69" s="17"/>
      <c r="L69" s="1"/>
    </row>
    <row r="70" spans="1:12" ht="15.9" hidden="1" customHeight="1" outlineLevel="3" x14ac:dyDescent="0.3">
      <c r="A70" s="123"/>
      <c r="B70" s="146"/>
      <c r="C70" s="65" t="s">
        <v>6</v>
      </c>
      <c r="D70"/>
      <c r="E70" s="71"/>
      <c r="F70" s="63"/>
      <c r="G70" s="63">
        <v>837815.9289799988</v>
      </c>
      <c r="H70"/>
      <c r="I70"/>
      <c r="J70" s="17"/>
      <c r="L70" s="1"/>
    </row>
    <row r="71" spans="1:12" ht="15.9" hidden="1" customHeight="1" outlineLevel="3" x14ac:dyDescent="0.3">
      <c r="A71" s="123"/>
      <c r="B71" s="146"/>
      <c r="C71" s="65" t="s">
        <v>5</v>
      </c>
      <c r="D71"/>
      <c r="E71" s="71"/>
      <c r="F71" s="63"/>
      <c r="G71" s="63">
        <v>2182.4494799999998</v>
      </c>
      <c r="H71"/>
      <c r="I71"/>
      <c r="J71" s="17"/>
      <c r="L71" s="1"/>
    </row>
    <row r="72" spans="1:12" ht="15.9" hidden="1" customHeight="1" outlineLevel="1" collapsed="1" x14ac:dyDescent="0.3">
      <c r="A72" s="123"/>
      <c r="B72" s="146"/>
      <c r="C72" s="66" t="s">
        <v>27</v>
      </c>
      <c r="D72"/>
      <c r="E72" s="71"/>
      <c r="F72" s="63"/>
      <c r="G72" s="63">
        <v>100976.74660999978</v>
      </c>
      <c r="H72"/>
      <c r="I72"/>
      <c r="J72" s="18"/>
      <c r="L72" s="1"/>
    </row>
    <row r="73" spans="1:12" ht="15.9" hidden="1" customHeight="1" outlineLevel="1" x14ac:dyDescent="0.3">
      <c r="A73" s="123"/>
      <c r="B73" s="146"/>
      <c r="C73" s="66" t="s">
        <v>28</v>
      </c>
      <c r="D73"/>
      <c r="E73" s="71"/>
      <c r="F73" s="63"/>
      <c r="G73" s="63">
        <v>4833.0522300000002</v>
      </c>
      <c r="H73"/>
      <c r="I73"/>
      <c r="J73" s="14"/>
      <c r="L73" s="1"/>
    </row>
    <row r="74" spans="1:12" ht="15.9" hidden="1" customHeight="1" outlineLevel="1" x14ac:dyDescent="0.3">
      <c r="A74" s="123"/>
      <c r="B74" s="146"/>
      <c r="C74" s="67" t="s">
        <v>11</v>
      </c>
      <c r="D74"/>
      <c r="E74" s="71"/>
      <c r="F74" s="63"/>
      <c r="G74" s="63">
        <v>13865.603019999926</v>
      </c>
      <c r="H74"/>
      <c r="I74"/>
      <c r="J74" s="14"/>
      <c r="L74" s="1"/>
    </row>
    <row r="75" spans="1:12" s="6" customFormat="1" ht="15.9" hidden="1" customHeight="1" outlineLevel="1" x14ac:dyDescent="0.3">
      <c r="A75" s="123"/>
      <c r="B75" s="146"/>
      <c r="C75" s="67" t="s">
        <v>12</v>
      </c>
      <c r="D75"/>
      <c r="E75" s="71"/>
      <c r="F75" s="63"/>
      <c r="G75" s="63">
        <v>24.40157</v>
      </c>
      <c r="H75"/>
      <c r="I75"/>
      <c r="J75" s="14"/>
      <c r="K75" s="20"/>
    </row>
    <row r="76" spans="1:12" ht="15.9" hidden="1" customHeight="1" outlineLevel="1" x14ac:dyDescent="0.3">
      <c r="A76" s="123"/>
      <c r="B76" s="146"/>
      <c r="C76" s="67" t="s">
        <v>0</v>
      </c>
      <c r="D76"/>
      <c r="E76" s="71"/>
      <c r="F76" s="63"/>
      <c r="G76" s="63">
        <v>12253.780329999952</v>
      </c>
      <c r="H76"/>
      <c r="I76"/>
      <c r="J76" s="14"/>
      <c r="K76" s="21"/>
      <c r="L76" s="1"/>
    </row>
    <row r="77" spans="1:12" ht="15.9" hidden="1" customHeight="1" outlineLevel="1" x14ac:dyDescent="0.3">
      <c r="A77" s="123"/>
      <c r="B77" s="146"/>
      <c r="C77" s="67" t="s">
        <v>1</v>
      </c>
      <c r="D77"/>
      <c r="E77" s="71"/>
      <c r="F77" s="63"/>
      <c r="G77" s="63">
        <v>14608.425629999998</v>
      </c>
      <c r="H77"/>
      <c r="I77"/>
      <c r="J77" s="14"/>
      <c r="K77" s="22"/>
      <c r="L77" s="1"/>
    </row>
    <row r="78" spans="1:12" ht="15.9" hidden="1" customHeight="1" outlineLevel="1" x14ac:dyDescent="0.3">
      <c r="A78" s="123"/>
      <c r="B78" s="146"/>
      <c r="C78" s="67" t="s">
        <v>9</v>
      </c>
      <c r="D78"/>
      <c r="E78" s="71"/>
      <c r="F78" s="63"/>
      <c r="G78" s="63">
        <v>897.11807999999996</v>
      </c>
      <c r="H78"/>
      <c r="I78"/>
      <c r="J78" s="23"/>
      <c r="K78" s="21"/>
      <c r="L78" s="1"/>
    </row>
    <row r="79" spans="1:12" ht="15.9" hidden="1" customHeight="1" outlineLevel="1" x14ac:dyDescent="0.3">
      <c r="A79" s="123"/>
      <c r="B79" s="146"/>
      <c r="C79" s="67" t="s">
        <v>2</v>
      </c>
      <c r="D79"/>
      <c r="E79" s="71"/>
      <c r="F79" s="63"/>
      <c r="G79" s="63">
        <v>2401.2585400234366</v>
      </c>
      <c r="H79"/>
      <c r="I79"/>
      <c r="J79" s="23"/>
      <c r="L79" s="1"/>
    </row>
    <row r="80" spans="1:12" ht="15.9" hidden="1" customHeight="1" outlineLevel="1" x14ac:dyDescent="0.3">
      <c r="A80" s="123"/>
      <c r="B80" s="146"/>
      <c r="C80" s="67" t="s">
        <v>3</v>
      </c>
      <c r="D80"/>
      <c r="E80" s="71"/>
      <c r="F80" s="63"/>
      <c r="G80" s="63">
        <v>292.00280000000004</v>
      </c>
      <c r="H80"/>
      <c r="I80"/>
      <c r="J80" s="14"/>
      <c r="L80" s="1"/>
    </row>
    <row r="81" spans="1:12" ht="15.9" hidden="1" customHeight="1" outlineLevel="1" x14ac:dyDescent="0.3">
      <c r="A81" s="123"/>
      <c r="B81" s="146"/>
      <c r="C81" s="67" t="s">
        <v>50</v>
      </c>
      <c r="D81"/>
      <c r="E81" s="71"/>
      <c r="F81" s="63"/>
      <c r="G81" s="63"/>
      <c r="H81"/>
      <c r="I81"/>
      <c r="J81" s="14"/>
      <c r="L81" s="1"/>
    </row>
    <row r="82" spans="1:12" ht="15.9" hidden="1" customHeight="1" outlineLevel="1" x14ac:dyDescent="0.3">
      <c r="A82" s="123"/>
      <c r="B82" s="146"/>
      <c r="C82" s="67" t="s">
        <v>10</v>
      </c>
      <c r="D82"/>
      <c r="E82" s="71"/>
      <c r="F82" s="63"/>
      <c r="G82" s="63"/>
      <c r="H82"/>
      <c r="I82"/>
      <c r="J82" s="2"/>
      <c r="L82" s="1"/>
    </row>
    <row r="83" spans="1:12" ht="15.9" hidden="1" customHeight="1" outlineLevel="1" x14ac:dyDescent="0.3">
      <c r="A83" s="123"/>
      <c r="B83" s="146"/>
      <c r="C83" s="67" t="s">
        <v>48</v>
      </c>
      <c r="D83"/>
      <c r="E83" s="71"/>
      <c r="F83" s="108"/>
      <c r="G83" s="108"/>
      <c r="H83"/>
      <c r="I83"/>
      <c r="J83" s="2"/>
      <c r="L83" s="1"/>
    </row>
    <row r="84" spans="1:12" ht="15.9" hidden="1" customHeight="1" outlineLevel="1" x14ac:dyDescent="0.3">
      <c r="A84" s="123"/>
      <c r="B84" s="146"/>
      <c r="C84" s="67" t="s">
        <v>49</v>
      </c>
      <c r="D84"/>
      <c r="E84" s="71"/>
      <c r="F84" s="108"/>
      <c r="G84" s="108"/>
      <c r="H84"/>
      <c r="I84"/>
      <c r="J84" s="2"/>
      <c r="L84" s="1"/>
    </row>
    <row r="85" spans="1:12" ht="15.9" hidden="1" customHeight="1" outlineLevel="1" x14ac:dyDescent="0.3">
      <c r="A85" s="123"/>
      <c r="B85" s="146"/>
      <c r="C85" s="67" t="s">
        <v>4</v>
      </c>
      <c r="D85"/>
      <c r="E85" s="71"/>
      <c r="F85" s="108"/>
      <c r="G85" s="108">
        <v>52583.87241000012</v>
      </c>
      <c r="H85"/>
      <c r="I85"/>
      <c r="J85" s="14"/>
      <c r="L85" s="1"/>
    </row>
    <row r="86" spans="1:12" s="9" customFormat="1" ht="18" hidden="1" customHeight="1" outlineLevel="1" x14ac:dyDescent="0.3">
      <c r="A86" s="123"/>
      <c r="B86" s="147"/>
      <c r="C86" s="72" t="s">
        <v>16</v>
      </c>
      <c r="D86"/>
      <c r="E86" s="54"/>
      <c r="F86" s="73"/>
      <c r="G86" s="73">
        <f>+G65+G72+G73+SUM(G74:G85)</f>
        <v>1100619.5983800187</v>
      </c>
      <c r="H86"/>
      <c r="I86"/>
      <c r="J86" s="24"/>
      <c r="K86" s="25"/>
    </row>
    <row r="87" spans="1:12" s="5" customFormat="1" ht="10.5" hidden="1" customHeight="1" outlineLevel="1" x14ac:dyDescent="0.3">
      <c r="A87" s="123"/>
      <c r="B87" s="31"/>
      <c r="C87" s="36"/>
      <c r="D87"/>
      <c r="E87" s="26"/>
      <c r="F87" s="26"/>
      <c r="G87" s="26"/>
      <c r="H87"/>
      <c r="I87"/>
      <c r="J87" s="14"/>
    </row>
    <row r="88" spans="1:12" ht="18.75" hidden="1" customHeight="1" outlineLevel="1" x14ac:dyDescent="0.3">
      <c r="A88" s="123"/>
      <c r="B88" s="131" t="s">
        <v>17</v>
      </c>
      <c r="C88" s="74" t="s">
        <v>25</v>
      </c>
      <c r="D88"/>
      <c r="E88" s="75"/>
      <c r="F88" s="76"/>
      <c r="G88" s="76"/>
      <c r="H88"/>
      <c r="I88"/>
      <c r="J88" s="2"/>
      <c r="L88" s="1"/>
    </row>
    <row r="89" spans="1:12" ht="18.75" hidden="1" customHeight="1" outlineLevel="1" x14ac:dyDescent="0.3">
      <c r="A89" s="123"/>
      <c r="B89" s="132"/>
      <c r="C89" s="78" t="s">
        <v>26</v>
      </c>
      <c r="D89"/>
      <c r="E89" s="75"/>
      <c r="F89" s="63"/>
      <c r="G89" s="63">
        <v>2401.1534700000002</v>
      </c>
      <c r="H89"/>
      <c r="I89"/>
      <c r="J89" s="2"/>
      <c r="L89" s="1"/>
    </row>
    <row r="90" spans="1:12" s="9" customFormat="1" ht="18.75" hidden="1" customHeight="1" outlineLevel="1" x14ac:dyDescent="0.3">
      <c r="A90" s="123"/>
      <c r="B90" s="133"/>
      <c r="C90" s="79" t="s">
        <v>18</v>
      </c>
      <c r="D90"/>
      <c r="E90" s="19"/>
      <c r="F90" s="73"/>
      <c r="G90" s="73">
        <f>SUM(G88:G89)</f>
        <v>2401.1534700000002</v>
      </c>
      <c r="H90"/>
      <c r="I90"/>
      <c r="J90" s="27"/>
    </row>
    <row r="91" spans="1:12" s="27" customFormat="1" ht="11.25" hidden="1" customHeight="1" outlineLevel="1" x14ac:dyDescent="0.3">
      <c r="A91" s="103"/>
      <c r="B91" s="104"/>
      <c r="C91" s="105"/>
      <c r="D91" s="106"/>
      <c r="E91" s="19"/>
      <c r="F91" s="107"/>
      <c r="G91" s="107"/>
      <c r="H91" s="106"/>
      <c r="I91" s="106"/>
    </row>
    <row r="92" spans="1:12" customFormat="1" ht="19.5" customHeight="1" collapsed="1" x14ac:dyDescent="0.3">
      <c r="A92" s="122" t="s">
        <v>73</v>
      </c>
      <c r="B92" s="122"/>
      <c r="C92" s="122"/>
      <c r="F92" s="70"/>
      <c r="G92" s="70">
        <f>+G115+G119</f>
        <v>151973.53041000001</v>
      </c>
    </row>
    <row r="93" spans="1:12" customFormat="1" ht="6" hidden="1" customHeight="1" outlineLevel="1" x14ac:dyDescent="0.3"/>
    <row r="94" spans="1:12" s="6" customFormat="1" ht="15.9" hidden="1" customHeight="1" outlineLevel="1" x14ac:dyDescent="0.3">
      <c r="A94" s="123" t="s">
        <v>14</v>
      </c>
      <c r="B94" s="145" t="s">
        <v>15</v>
      </c>
      <c r="C94" s="58" t="s">
        <v>71</v>
      </c>
      <c r="D94"/>
      <c r="E94" s="71"/>
      <c r="F94" s="59"/>
      <c r="G94" s="59">
        <f>SUM(G95:G97)</f>
        <v>52921.746329999994</v>
      </c>
      <c r="H94"/>
    </row>
    <row r="95" spans="1:12" ht="15.9" hidden="1" customHeight="1" outlineLevel="2" x14ac:dyDescent="0.3">
      <c r="A95" s="123"/>
      <c r="B95" s="146"/>
      <c r="C95" s="62" t="s">
        <v>30</v>
      </c>
      <c r="D95"/>
      <c r="E95" s="71"/>
      <c r="F95" s="63"/>
      <c r="G95" s="63"/>
      <c r="H95"/>
      <c r="L95" s="1"/>
    </row>
    <row r="96" spans="1:12" ht="15.9" hidden="1" customHeight="1" outlineLevel="2" x14ac:dyDescent="0.3">
      <c r="A96" s="123"/>
      <c r="B96" s="146"/>
      <c r="C96" s="62" t="s">
        <v>8</v>
      </c>
      <c r="D96"/>
      <c r="E96" s="71"/>
      <c r="F96" s="63"/>
      <c r="G96" s="63">
        <v>941.77846999999997</v>
      </c>
      <c r="H96"/>
      <c r="L96" s="1"/>
    </row>
    <row r="97" spans="1:12" ht="15.9" hidden="1" customHeight="1" outlineLevel="2" x14ac:dyDescent="0.3">
      <c r="A97" s="123"/>
      <c r="B97" s="146"/>
      <c r="C97" s="62" t="s">
        <v>31</v>
      </c>
      <c r="D97"/>
      <c r="E97" s="71"/>
      <c r="F97" s="63"/>
      <c r="G97" s="63">
        <f>SUM(G98:G100)</f>
        <v>51979.967859999997</v>
      </c>
      <c r="H97"/>
      <c r="L97" s="1"/>
    </row>
    <row r="98" spans="1:12" ht="15.9" hidden="1" customHeight="1" outlineLevel="3" x14ac:dyDescent="0.3">
      <c r="A98" s="123"/>
      <c r="B98" s="146"/>
      <c r="C98" s="65" t="s">
        <v>7</v>
      </c>
      <c r="D98"/>
      <c r="E98" s="71"/>
      <c r="F98" s="63"/>
      <c r="G98" s="63"/>
      <c r="H98"/>
      <c r="L98" s="1"/>
    </row>
    <row r="99" spans="1:12" ht="15.9" hidden="1" customHeight="1" outlineLevel="3" x14ac:dyDescent="0.3">
      <c r="A99" s="123"/>
      <c r="B99" s="146"/>
      <c r="C99" s="65" t="s">
        <v>6</v>
      </c>
      <c r="D99"/>
      <c r="E99" s="71"/>
      <c r="F99" s="63"/>
      <c r="G99" s="63">
        <v>51979.967859999997</v>
      </c>
      <c r="H99"/>
      <c r="L99" s="1"/>
    </row>
    <row r="100" spans="1:12" ht="15.9" hidden="1" customHeight="1" outlineLevel="3" x14ac:dyDescent="0.3">
      <c r="A100" s="123"/>
      <c r="B100" s="146"/>
      <c r="C100" s="65" t="s">
        <v>5</v>
      </c>
      <c r="D100"/>
      <c r="E100" s="71"/>
      <c r="F100" s="63"/>
      <c r="G100" s="63"/>
      <c r="H100"/>
      <c r="L100" s="1"/>
    </row>
    <row r="101" spans="1:12" ht="15.9" hidden="1" customHeight="1" outlineLevel="1" collapsed="1" x14ac:dyDescent="0.3">
      <c r="A101" s="123"/>
      <c r="B101" s="146"/>
      <c r="C101" s="66" t="s">
        <v>27</v>
      </c>
      <c r="D101"/>
      <c r="E101" s="71"/>
      <c r="F101" s="63"/>
      <c r="G101" s="63"/>
      <c r="H101"/>
      <c r="L101" s="1"/>
    </row>
    <row r="102" spans="1:12" ht="15.9" hidden="1" customHeight="1" outlineLevel="1" x14ac:dyDescent="0.3">
      <c r="A102" s="123"/>
      <c r="B102" s="146"/>
      <c r="C102" s="66" t="s">
        <v>28</v>
      </c>
      <c r="D102"/>
      <c r="E102" s="71"/>
      <c r="F102" s="63"/>
      <c r="G102" s="63"/>
      <c r="H102"/>
      <c r="L102" s="1"/>
    </row>
    <row r="103" spans="1:12" ht="15.9" hidden="1" customHeight="1" outlineLevel="1" x14ac:dyDescent="0.3">
      <c r="A103" s="123"/>
      <c r="B103" s="146"/>
      <c r="C103" s="67" t="s">
        <v>11</v>
      </c>
      <c r="D103"/>
      <c r="E103" s="71"/>
      <c r="F103" s="63"/>
      <c r="G103" s="63"/>
      <c r="H103"/>
      <c r="L103" s="1"/>
    </row>
    <row r="104" spans="1:12" s="6" customFormat="1" ht="15.9" hidden="1" customHeight="1" outlineLevel="1" x14ac:dyDescent="0.3">
      <c r="A104" s="123"/>
      <c r="B104" s="146"/>
      <c r="C104" s="67" t="s">
        <v>12</v>
      </c>
      <c r="D104"/>
      <c r="E104" s="71"/>
      <c r="F104" s="63"/>
      <c r="G104" s="63"/>
      <c r="H104"/>
      <c r="I104" s="20"/>
    </row>
    <row r="105" spans="1:12" ht="15.9" hidden="1" customHeight="1" outlineLevel="1" x14ac:dyDescent="0.3">
      <c r="A105" s="123"/>
      <c r="B105" s="146"/>
      <c r="C105" s="67" t="s">
        <v>0</v>
      </c>
      <c r="D105"/>
      <c r="E105" s="71"/>
      <c r="F105" s="63"/>
      <c r="G105" s="63"/>
      <c r="H105"/>
      <c r="I105" s="21"/>
      <c r="L105" s="1"/>
    </row>
    <row r="106" spans="1:12" ht="15.9" hidden="1" customHeight="1" outlineLevel="1" x14ac:dyDescent="0.3">
      <c r="A106" s="123"/>
      <c r="B106" s="146"/>
      <c r="C106" s="67" t="s">
        <v>1</v>
      </c>
      <c r="D106"/>
      <c r="E106" s="71"/>
      <c r="F106" s="63"/>
      <c r="G106" s="63"/>
      <c r="H106"/>
      <c r="I106" s="22"/>
      <c r="L106" s="1"/>
    </row>
    <row r="107" spans="1:12" ht="15.9" hidden="1" customHeight="1" outlineLevel="1" x14ac:dyDescent="0.3">
      <c r="A107" s="123"/>
      <c r="B107" s="146"/>
      <c r="C107" s="67" t="s">
        <v>9</v>
      </c>
      <c r="D107"/>
      <c r="E107" s="71"/>
      <c r="F107" s="63"/>
      <c r="G107" s="63"/>
      <c r="H107"/>
      <c r="I107" s="21"/>
      <c r="L107" s="1"/>
    </row>
    <row r="108" spans="1:12" ht="15.9" hidden="1" customHeight="1" outlineLevel="1" x14ac:dyDescent="0.3">
      <c r="A108" s="123"/>
      <c r="B108" s="146"/>
      <c r="C108" s="67" t="s">
        <v>2</v>
      </c>
      <c r="D108"/>
      <c r="E108" s="71"/>
      <c r="F108" s="63"/>
      <c r="G108" s="63"/>
      <c r="H108"/>
      <c r="L108" s="1"/>
    </row>
    <row r="109" spans="1:12" ht="15.9" hidden="1" customHeight="1" outlineLevel="1" x14ac:dyDescent="0.3">
      <c r="A109" s="123"/>
      <c r="B109" s="146"/>
      <c r="C109" s="67" t="s">
        <v>3</v>
      </c>
      <c r="D109"/>
      <c r="E109" s="71"/>
      <c r="F109" s="63"/>
      <c r="G109" s="63"/>
      <c r="H109"/>
      <c r="L109" s="1"/>
    </row>
    <row r="110" spans="1:12" ht="15.9" hidden="1" customHeight="1" outlineLevel="1" x14ac:dyDescent="0.3">
      <c r="A110" s="123"/>
      <c r="B110" s="146"/>
      <c r="C110" s="67" t="s">
        <v>50</v>
      </c>
      <c r="D110"/>
      <c r="E110" s="71"/>
      <c r="F110" s="63"/>
      <c r="G110" s="63"/>
      <c r="H110"/>
      <c r="L110" s="1"/>
    </row>
    <row r="111" spans="1:12" ht="15.9" hidden="1" customHeight="1" outlineLevel="1" x14ac:dyDescent="0.3">
      <c r="A111" s="123"/>
      <c r="B111" s="146"/>
      <c r="C111" s="67" t="s">
        <v>10</v>
      </c>
      <c r="D111"/>
      <c r="E111" s="71"/>
      <c r="F111" s="63"/>
      <c r="G111" s="63"/>
      <c r="H111"/>
      <c r="L111" s="1"/>
    </row>
    <row r="112" spans="1:12" ht="15.9" hidden="1" customHeight="1" outlineLevel="1" x14ac:dyDescent="0.3">
      <c r="A112" s="123"/>
      <c r="B112" s="146"/>
      <c r="C112" s="67" t="s">
        <v>48</v>
      </c>
      <c r="D112"/>
      <c r="E112" s="71"/>
      <c r="F112" s="63"/>
      <c r="G112" s="63">
        <v>88134.505980000002</v>
      </c>
      <c r="H112"/>
      <c r="L112" s="1"/>
    </row>
    <row r="113" spans="1:12" ht="15.9" hidden="1" customHeight="1" outlineLevel="1" x14ac:dyDescent="0.3">
      <c r="A113" s="123"/>
      <c r="B113" s="146"/>
      <c r="C113" s="67" t="s">
        <v>49</v>
      </c>
      <c r="D113"/>
      <c r="E113" s="71"/>
      <c r="F113" s="63"/>
      <c r="G113" s="63"/>
      <c r="H113"/>
      <c r="L113" s="1"/>
    </row>
    <row r="114" spans="1:12" ht="15.9" hidden="1" customHeight="1" outlineLevel="1" x14ac:dyDescent="0.3">
      <c r="A114" s="123"/>
      <c r="B114" s="146"/>
      <c r="C114" s="67" t="s">
        <v>4</v>
      </c>
      <c r="D114"/>
      <c r="E114" s="71"/>
      <c r="F114" s="63"/>
      <c r="G114" s="63">
        <v>10917.2781</v>
      </c>
      <c r="H114"/>
      <c r="L114" s="1"/>
    </row>
    <row r="115" spans="1:12" s="9" customFormat="1" ht="18" hidden="1" customHeight="1" outlineLevel="1" x14ac:dyDescent="0.3">
      <c r="A115" s="123"/>
      <c r="B115" s="147"/>
      <c r="C115" s="72" t="s">
        <v>16</v>
      </c>
      <c r="D115"/>
      <c r="E115" s="54"/>
      <c r="F115" s="73"/>
      <c r="G115" s="73">
        <f>+G94+G101+G102+SUM(G103:G114)</f>
        <v>151973.53041000001</v>
      </c>
      <c r="H115"/>
      <c r="I115" s="25"/>
    </row>
    <row r="116" spans="1:12" s="5" customFormat="1" ht="10.5" hidden="1" customHeight="1" outlineLevel="1" x14ac:dyDescent="0.3">
      <c r="A116" s="123"/>
      <c r="B116" s="31"/>
      <c r="C116" s="36"/>
      <c r="D116"/>
      <c r="E116" s="26"/>
      <c r="F116" s="26"/>
      <c r="G116" s="26"/>
      <c r="H116"/>
    </row>
    <row r="117" spans="1:12" ht="18.75" hidden="1" customHeight="1" outlineLevel="1" x14ac:dyDescent="0.3">
      <c r="A117" s="123"/>
      <c r="B117" s="131" t="s">
        <v>17</v>
      </c>
      <c r="C117" s="74" t="s">
        <v>25</v>
      </c>
      <c r="D117"/>
      <c r="E117" s="75"/>
      <c r="F117" s="76"/>
      <c r="G117" s="76"/>
      <c r="H117"/>
      <c r="L117" s="1"/>
    </row>
    <row r="118" spans="1:12" ht="18.75" hidden="1" customHeight="1" outlineLevel="1" x14ac:dyDescent="0.3">
      <c r="A118" s="123"/>
      <c r="B118" s="132"/>
      <c r="C118" s="78" t="s">
        <v>26</v>
      </c>
      <c r="D118"/>
      <c r="E118" s="75"/>
      <c r="F118" s="63"/>
      <c r="G118" s="63"/>
      <c r="H118"/>
      <c r="L118" s="1"/>
    </row>
    <row r="119" spans="1:12" s="9" customFormat="1" ht="18.75" hidden="1" customHeight="1" outlineLevel="1" x14ac:dyDescent="0.3">
      <c r="A119" s="123"/>
      <c r="B119" s="133"/>
      <c r="C119" s="79" t="s">
        <v>18</v>
      </c>
      <c r="D119"/>
      <c r="E119" s="19"/>
      <c r="F119" s="73"/>
      <c r="G119" s="73">
        <f>SUM(G117:G118)</f>
        <v>0</v>
      </c>
      <c r="H119"/>
    </row>
    <row r="120" spans="1:12" s="27" customFormat="1" ht="18.75" customHeight="1" collapsed="1" x14ac:dyDescent="0.3">
      <c r="A120" s="103"/>
      <c r="B120" s="104"/>
      <c r="C120" s="105"/>
      <c r="D120" s="106"/>
      <c r="E120" s="19"/>
      <c r="F120" s="107"/>
      <c r="G120" s="107"/>
      <c r="H120" s="106"/>
    </row>
    <row r="121" spans="1:12" ht="33" customHeight="1" x14ac:dyDescent="0.25">
      <c r="A121" s="172" t="s">
        <v>42</v>
      </c>
      <c r="B121" s="173"/>
      <c r="C121" s="173"/>
      <c r="D121" s="173"/>
      <c r="E121" s="173"/>
      <c r="F121" s="173"/>
      <c r="G121" s="173"/>
      <c r="H121" s="173"/>
      <c r="I121" s="174"/>
      <c r="J121" s="2"/>
      <c r="L121" s="1"/>
    </row>
    <row r="122" spans="1:12" ht="8.25" customHeight="1" x14ac:dyDescent="0.3">
      <c r="C122" s="3"/>
      <c r="D122"/>
      <c r="F122" s="1"/>
      <c r="G122" s="4"/>
      <c r="H122" s="5"/>
      <c r="J122" s="2"/>
      <c r="L122" s="1"/>
    </row>
    <row r="123" spans="1:12" s="6" customFormat="1" ht="39" customHeight="1" x14ac:dyDescent="0.3">
      <c r="C123" s="44"/>
      <c r="D123" s="81" t="str">
        <f>+D8</f>
        <v>Meta
Ene-Dic 2018</v>
      </c>
      <c r="E123"/>
      <c r="F123" s="81" t="str">
        <f>+F8</f>
        <v>Recaudación
Ene-Dic 2017</v>
      </c>
      <c r="G123" s="81" t="str">
        <f>+G8</f>
        <v>Recaudación
Ene-Dic 2018</v>
      </c>
      <c r="H123"/>
      <c r="I123" s="81" t="str">
        <f>+I8</f>
        <v>Participación de la Recaudación 2018</v>
      </c>
      <c r="J123" s="8" t="s">
        <v>81</v>
      </c>
    </row>
    <row r="124" spans="1:12" customFormat="1" ht="6" customHeight="1" x14ac:dyDescent="0.3"/>
    <row r="125" spans="1:12" s="6" customFormat="1" ht="15.9" customHeight="1" x14ac:dyDescent="0.25">
      <c r="A125" s="124" t="s">
        <v>14</v>
      </c>
      <c r="B125" s="125" t="s">
        <v>15</v>
      </c>
      <c r="C125" s="58" t="s">
        <v>66</v>
      </c>
      <c r="D125" s="59">
        <f t="shared" ref="D125:D145" si="5">+D10</f>
        <v>4593530.8830010369</v>
      </c>
      <c r="E125" s="71"/>
      <c r="F125" s="59">
        <f t="shared" ref="F125:F145" si="6">+F10+F65</f>
        <v>4176982.0880299909</v>
      </c>
      <c r="G125" s="61">
        <f>+G10+G65+G94</f>
        <v>5319638.6156700123</v>
      </c>
      <c r="H125" s="15"/>
      <c r="I125" s="118">
        <f>+G146/G162</f>
        <v>0.85253790321896716</v>
      </c>
      <c r="J125" s="14"/>
    </row>
    <row r="126" spans="1:12" ht="15.9" customHeight="1" outlineLevel="1" x14ac:dyDescent="0.25">
      <c r="A126" s="124"/>
      <c r="B126" s="126"/>
      <c r="C126" s="62" t="s">
        <v>30</v>
      </c>
      <c r="D126" s="63">
        <f t="shared" si="5"/>
        <v>2928970.9633245873</v>
      </c>
      <c r="E126" s="71"/>
      <c r="F126" s="63">
        <f t="shared" si="6"/>
        <v>2641506.6640199958</v>
      </c>
      <c r="G126" s="64">
        <f t="shared" ref="G126:G145" si="7">+G11+G66+G95</f>
        <v>2938689.3056900129</v>
      </c>
      <c r="H126" s="16"/>
      <c r="I126" s="119"/>
      <c r="J126" s="14"/>
      <c r="L126" s="1"/>
    </row>
    <row r="127" spans="1:12" ht="15.9" customHeight="1" outlineLevel="1" x14ac:dyDescent="0.25">
      <c r="A127" s="124"/>
      <c r="B127" s="126"/>
      <c r="C127" s="62" t="s">
        <v>8</v>
      </c>
      <c r="D127" s="63">
        <f t="shared" si="5"/>
        <v>380137.48792422959</v>
      </c>
      <c r="E127" s="71"/>
      <c r="F127" s="63">
        <f t="shared" si="6"/>
        <v>342891.78229999822</v>
      </c>
      <c r="G127" s="64">
        <f t="shared" si="7"/>
        <v>352774.48931999929</v>
      </c>
      <c r="H127" s="16"/>
      <c r="I127" s="119"/>
      <c r="J127" s="17"/>
      <c r="L127" s="1"/>
    </row>
    <row r="128" spans="1:12" ht="15.9" customHeight="1" outlineLevel="1" x14ac:dyDescent="0.25">
      <c r="A128" s="124"/>
      <c r="B128" s="126"/>
      <c r="C128" s="62" t="s">
        <v>31</v>
      </c>
      <c r="D128" s="63">
        <f t="shared" si="5"/>
        <v>1284422.43175222</v>
      </c>
      <c r="E128" s="71"/>
      <c r="F128" s="63">
        <f t="shared" si="6"/>
        <v>1192583.6417099971</v>
      </c>
      <c r="G128" s="64">
        <f t="shared" si="7"/>
        <v>2028174.8206600009</v>
      </c>
      <c r="H128" s="16"/>
      <c r="I128" s="119"/>
      <c r="J128" s="17"/>
      <c r="L128" s="1"/>
    </row>
    <row r="129" spans="1:12" ht="15.9" customHeight="1" outlineLevel="2" x14ac:dyDescent="0.25">
      <c r="A129" s="124"/>
      <c r="B129" s="126"/>
      <c r="C129" s="65" t="s">
        <v>7</v>
      </c>
      <c r="D129" s="63">
        <f t="shared" si="5"/>
        <v>190027.72274334379</v>
      </c>
      <c r="E129" s="71"/>
      <c r="F129" s="63">
        <f t="shared" si="6"/>
        <v>175500.20190000031</v>
      </c>
      <c r="G129" s="64">
        <f t="shared" si="7"/>
        <v>192884.85844000039</v>
      </c>
      <c r="H129" s="16"/>
      <c r="I129" s="119"/>
      <c r="J129" s="17"/>
      <c r="L129" s="1"/>
    </row>
    <row r="130" spans="1:12" ht="15.9" customHeight="1" outlineLevel="2" x14ac:dyDescent="0.25">
      <c r="A130" s="124"/>
      <c r="B130" s="126"/>
      <c r="C130" s="65" t="s">
        <v>6</v>
      </c>
      <c r="D130" s="63">
        <f t="shared" si="5"/>
        <v>1078183.115027651</v>
      </c>
      <c r="E130" s="71"/>
      <c r="F130" s="63">
        <f t="shared" si="6"/>
        <v>991440.57248999854</v>
      </c>
      <c r="G130" s="64">
        <f t="shared" si="7"/>
        <v>1808310.9487700011</v>
      </c>
      <c r="H130" s="16"/>
      <c r="I130" s="119"/>
      <c r="J130" s="17"/>
      <c r="L130" s="1"/>
    </row>
    <row r="131" spans="1:12" ht="15.9" customHeight="1" outlineLevel="2" x14ac:dyDescent="0.25">
      <c r="A131" s="124"/>
      <c r="B131" s="126"/>
      <c r="C131" s="65" t="s">
        <v>5</v>
      </c>
      <c r="D131" s="63">
        <f t="shared" si="5"/>
        <v>16211.593981222561</v>
      </c>
      <c r="E131" s="71"/>
      <c r="F131" s="63">
        <f t="shared" si="6"/>
        <v>25642.867320000001</v>
      </c>
      <c r="G131" s="64">
        <f t="shared" si="7"/>
        <v>26979.01344999998</v>
      </c>
      <c r="H131" s="16"/>
      <c r="I131" s="119"/>
      <c r="J131" s="17"/>
      <c r="L131" s="1"/>
    </row>
    <row r="132" spans="1:12" ht="15.9" customHeight="1" x14ac:dyDescent="0.25">
      <c r="A132" s="124"/>
      <c r="B132" s="126"/>
      <c r="C132" s="66" t="s">
        <v>27</v>
      </c>
      <c r="D132" s="63">
        <f t="shared" si="5"/>
        <v>5163752.1337354109</v>
      </c>
      <c r="E132" s="71"/>
      <c r="F132" s="63">
        <f t="shared" si="6"/>
        <v>4671456.8961455664</v>
      </c>
      <c r="G132" s="64">
        <f t="shared" si="7"/>
        <v>4788998.0820630202</v>
      </c>
      <c r="H132" s="15"/>
      <c r="I132" s="119"/>
      <c r="J132" s="18"/>
      <c r="L132" s="1"/>
    </row>
    <row r="133" spans="1:12" ht="15.9" customHeight="1" x14ac:dyDescent="0.25">
      <c r="A133" s="124"/>
      <c r="B133" s="126"/>
      <c r="C133" s="66" t="s">
        <v>28</v>
      </c>
      <c r="D133" s="63">
        <f t="shared" si="5"/>
        <v>831672.04461178521</v>
      </c>
      <c r="E133" s="71"/>
      <c r="F133" s="63">
        <f t="shared" si="6"/>
        <v>740547.23683000018</v>
      </c>
      <c r="G133" s="64">
        <f t="shared" si="7"/>
        <v>714378.91030999972</v>
      </c>
      <c r="H133" s="15"/>
      <c r="I133" s="119"/>
      <c r="J133" s="14"/>
      <c r="L133" s="1"/>
    </row>
    <row r="134" spans="1:12" ht="15.9" customHeight="1" x14ac:dyDescent="0.25">
      <c r="A134" s="124"/>
      <c r="B134" s="126"/>
      <c r="C134" s="67" t="s">
        <v>11</v>
      </c>
      <c r="D134" s="63">
        <f t="shared" si="5"/>
        <v>125898.5573637835</v>
      </c>
      <c r="E134" s="71"/>
      <c r="F134" s="63">
        <f t="shared" si="6"/>
        <v>110951.57569402071</v>
      </c>
      <c r="G134" s="64">
        <f t="shared" si="7"/>
        <v>119487.4093940231</v>
      </c>
      <c r="H134" s="15"/>
      <c r="I134" s="119"/>
      <c r="J134" s="14"/>
      <c r="L134" s="1"/>
    </row>
    <row r="135" spans="1:12" s="6" customFormat="1" ht="15.9" customHeight="1" x14ac:dyDescent="0.25">
      <c r="A135" s="124"/>
      <c r="B135" s="126"/>
      <c r="C135" s="67" t="s">
        <v>12</v>
      </c>
      <c r="D135" s="63">
        <f t="shared" si="5"/>
        <v>34469.06889393241</v>
      </c>
      <c r="E135" s="71"/>
      <c r="F135" s="63">
        <f t="shared" si="6"/>
        <v>31171.693859999999</v>
      </c>
      <c r="G135" s="64">
        <f t="shared" si="7"/>
        <v>34785.364219999989</v>
      </c>
      <c r="H135" s="19"/>
      <c r="I135" s="119"/>
      <c r="J135" s="14"/>
      <c r="K135" s="20"/>
    </row>
    <row r="136" spans="1:12" ht="15.9" customHeight="1" x14ac:dyDescent="0.25">
      <c r="A136" s="124"/>
      <c r="B136" s="126"/>
      <c r="C136" s="67" t="s">
        <v>0</v>
      </c>
      <c r="D136" s="63">
        <f t="shared" si="5"/>
        <v>212727.45014374901</v>
      </c>
      <c r="E136" s="71"/>
      <c r="F136" s="63">
        <f t="shared" si="6"/>
        <v>191481.22199999049</v>
      </c>
      <c r="G136" s="64">
        <f t="shared" si="7"/>
        <v>214623.27729997679</v>
      </c>
      <c r="H136" s="15"/>
      <c r="I136" s="119"/>
      <c r="J136" s="14"/>
      <c r="K136" s="21"/>
      <c r="L136" s="1"/>
    </row>
    <row r="137" spans="1:12" ht="15.9" customHeight="1" x14ac:dyDescent="0.25">
      <c r="A137" s="124"/>
      <c r="B137" s="126"/>
      <c r="C137" s="67" t="s">
        <v>1</v>
      </c>
      <c r="D137" s="63">
        <f t="shared" si="5"/>
        <v>1216311.39757216</v>
      </c>
      <c r="E137" s="71"/>
      <c r="F137" s="63">
        <f t="shared" si="6"/>
        <v>1097642.478318501</v>
      </c>
      <c r="G137" s="64">
        <f t="shared" si="7"/>
        <v>1206090.1785550001</v>
      </c>
      <c r="H137" s="15"/>
      <c r="I137" s="119"/>
      <c r="J137" s="14"/>
      <c r="K137" s="22"/>
      <c r="L137" s="1"/>
    </row>
    <row r="138" spans="1:12" ht="15.9" customHeight="1" x14ac:dyDescent="0.25">
      <c r="A138" s="124"/>
      <c r="B138" s="126"/>
      <c r="C138" s="67" t="s">
        <v>9</v>
      </c>
      <c r="D138" s="63">
        <f t="shared" si="5"/>
        <v>38911.820587170041</v>
      </c>
      <c r="E138" s="71"/>
      <c r="F138" s="63">
        <f t="shared" si="6"/>
        <v>34875.980379999994</v>
      </c>
      <c r="G138" s="64">
        <f t="shared" si="7"/>
        <v>29593.768980000001</v>
      </c>
      <c r="H138" s="15"/>
      <c r="I138" s="119"/>
      <c r="J138" s="23"/>
      <c r="K138" s="21"/>
      <c r="L138" s="1"/>
    </row>
    <row r="139" spans="1:12" ht="15.9" customHeight="1" x14ac:dyDescent="0.25">
      <c r="A139" s="124"/>
      <c r="B139" s="126"/>
      <c r="C139" s="67" t="s">
        <v>2</v>
      </c>
      <c r="D139" s="63">
        <f t="shared" si="5"/>
        <v>23447.734548062799</v>
      </c>
      <c r="E139" s="71"/>
      <c r="F139" s="63">
        <f t="shared" si="6"/>
        <v>22105.367140013179</v>
      </c>
      <c r="G139" s="64">
        <f t="shared" si="7"/>
        <v>22835.946390006175</v>
      </c>
      <c r="H139" s="15"/>
      <c r="I139" s="119"/>
      <c r="J139" s="23"/>
      <c r="L139" s="1"/>
    </row>
    <row r="140" spans="1:12" ht="15.9" customHeight="1" x14ac:dyDescent="0.25">
      <c r="A140" s="124"/>
      <c r="B140" s="126"/>
      <c r="C140" s="67" t="s">
        <v>3</v>
      </c>
      <c r="D140" s="63">
        <f t="shared" si="5"/>
        <v>53774.587448914608</v>
      </c>
      <c r="E140" s="71"/>
      <c r="F140" s="63">
        <f t="shared" si="6"/>
        <v>52966.374400000022</v>
      </c>
      <c r="G140" s="64">
        <f t="shared" si="7"/>
        <v>55976.637629999997</v>
      </c>
      <c r="H140" s="15"/>
      <c r="I140" s="119"/>
      <c r="J140" s="14"/>
      <c r="L140" s="1"/>
    </row>
    <row r="141" spans="1:12" ht="15.9" customHeight="1" x14ac:dyDescent="0.25">
      <c r="A141" s="124"/>
      <c r="B141" s="126"/>
      <c r="C141" s="67" t="s">
        <v>50</v>
      </c>
      <c r="D141" s="63">
        <f t="shared" si="5"/>
        <v>7671.2453315464682</v>
      </c>
      <c r="E141" s="71"/>
      <c r="F141" s="63">
        <f t="shared" si="6"/>
        <v>7312.8127599999971</v>
      </c>
      <c r="G141" s="64">
        <f t="shared" si="7"/>
        <v>2345.3500800000002</v>
      </c>
      <c r="H141" s="15"/>
      <c r="I141" s="119"/>
      <c r="J141" s="14"/>
      <c r="L141" s="1"/>
    </row>
    <row r="142" spans="1:12" ht="15.9" customHeight="1" x14ac:dyDescent="0.25">
      <c r="A142" s="124"/>
      <c r="B142" s="126"/>
      <c r="C142" s="67" t="s">
        <v>10</v>
      </c>
      <c r="D142" s="63">
        <f t="shared" si="5"/>
        <v>107211.4994723968</v>
      </c>
      <c r="E142" s="71"/>
      <c r="F142" s="63">
        <f t="shared" si="6"/>
        <v>96677.256689999966</v>
      </c>
      <c r="G142" s="64">
        <f t="shared" si="7"/>
        <v>104269.84273</v>
      </c>
      <c r="H142" s="15"/>
      <c r="I142" s="119"/>
      <c r="J142" s="2"/>
      <c r="L142" s="1"/>
    </row>
    <row r="143" spans="1:12" ht="15.9" customHeight="1" x14ac:dyDescent="0.25">
      <c r="A143" s="124"/>
      <c r="B143" s="126"/>
      <c r="C143" s="67" t="s">
        <v>48</v>
      </c>
      <c r="D143" s="63">
        <f t="shared" si="5"/>
        <v>84349.361498866114</v>
      </c>
      <c r="E143" s="71"/>
      <c r="F143" s="63">
        <f t="shared" si="6"/>
        <v>78289.268392144935</v>
      </c>
      <c r="G143" s="64">
        <f t="shared" si="7"/>
        <v>185431.14458062651</v>
      </c>
      <c r="H143" s="15"/>
      <c r="I143" s="119"/>
      <c r="J143" s="2"/>
      <c r="L143" s="1"/>
    </row>
    <row r="144" spans="1:12" ht="15.9" customHeight="1" x14ac:dyDescent="0.25">
      <c r="A144" s="124"/>
      <c r="B144" s="126"/>
      <c r="C144" s="67" t="s">
        <v>49</v>
      </c>
      <c r="D144" s="63">
        <f t="shared" si="5"/>
        <v>52154.487911033029</v>
      </c>
      <c r="E144" s="71"/>
      <c r="F144" s="63">
        <f t="shared" si="6"/>
        <v>49574.300357973807</v>
      </c>
      <c r="G144" s="64">
        <f t="shared" si="7"/>
        <v>43489.694349368547</v>
      </c>
      <c r="H144" s="15"/>
      <c r="I144" s="119"/>
      <c r="J144" s="2"/>
      <c r="L144" s="1"/>
    </row>
    <row r="145" spans="1:12" ht="15.9" customHeight="1" x14ac:dyDescent="0.25">
      <c r="A145" s="124"/>
      <c r="B145" s="126"/>
      <c r="C145" s="67" t="s">
        <v>4</v>
      </c>
      <c r="D145" s="63">
        <f t="shared" si="5"/>
        <v>7886.2419091993443</v>
      </c>
      <c r="E145" s="71"/>
      <c r="F145" s="63">
        <f t="shared" si="6"/>
        <v>8178.8194299999996</v>
      </c>
      <c r="G145" s="64">
        <f t="shared" si="7"/>
        <v>68642.479499999987</v>
      </c>
      <c r="H145" s="19"/>
      <c r="I145" s="119"/>
      <c r="J145" s="14"/>
      <c r="L145" s="1"/>
    </row>
    <row r="146" spans="1:12" s="9" customFormat="1" ht="18" customHeight="1" x14ac:dyDescent="0.25">
      <c r="A146" s="124"/>
      <c r="B146" s="127"/>
      <c r="C146" s="82" t="s">
        <v>46</v>
      </c>
      <c r="D146" s="83">
        <f>+D125+D132+D133+SUM(D134:D145)</f>
        <v>12553768.514029048</v>
      </c>
      <c r="E146" s="54"/>
      <c r="F146" s="83">
        <f>+F125+F132+F133+SUM(F134:F145)</f>
        <v>11370213.370428201</v>
      </c>
      <c r="G146" s="83">
        <f>+G125+G132+G133+SUM(G134:G145)</f>
        <v>12910586.701752035</v>
      </c>
      <c r="H146" s="19"/>
      <c r="I146" s="120"/>
      <c r="J146" s="24"/>
      <c r="K146" s="25"/>
    </row>
    <row r="147" spans="1:12" s="5" customFormat="1" ht="10.5" customHeight="1" x14ac:dyDescent="0.3">
      <c r="A147" s="124"/>
      <c r="B147" s="31"/>
      <c r="C147" s="36"/>
      <c r="D147" s="26"/>
      <c r="E147" s="26"/>
      <c r="F147" s="26"/>
      <c r="G147" s="26"/>
      <c r="H147" s="19"/>
      <c r="I147" s="37"/>
      <c r="J147" s="14"/>
    </row>
    <row r="148" spans="1:12" ht="18.75" customHeight="1" x14ac:dyDescent="0.25">
      <c r="A148" s="124"/>
      <c r="B148" s="128" t="s">
        <v>44</v>
      </c>
      <c r="C148" s="74" t="s">
        <v>25</v>
      </c>
      <c r="D148" s="76">
        <f>+D33</f>
        <v>1812686.9880183693</v>
      </c>
      <c r="E148" s="75"/>
      <c r="F148" s="76">
        <f>+F33+F88</f>
        <v>1645546.3789545232</v>
      </c>
      <c r="G148" s="77">
        <f t="shared" ref="G148:G149" si="8">+G33+G88+G117</f>
        <v>1947054.4950500021</v>
      </c>
      <c r="H148" s="19"/>
      <c r="I148" s="118">
        <f>+G150/G162</f>
        <v>0.14647334125235964</v>
      </c>
      <c r="J148" s="2"/>
      <c r="L148" s="1"/>
    </row>
    <row r="149" spans="1:12" ht="18.75" customHeight="1" x14ac:dyDescent="0.25">
      <c r="A149" s="124"/>
      <c r="B149" s="129"/>
      <c r="C149" s="78" t="s">
        <v>26</v>
      </c>
      <c r="D149" s="63">
        <f>+D34</f>
        <v>223739.21501172794</v>
      </c>
      <c r="E149" s="75"/>
      <c r="F149" s="63">
        <f>+F34+F89</f>
        <v>208854.88970000003</v>
      </c>
      <c r="G149" s="64">
        <f t="shared" si="8"/>
        <v>271095.29582</v>
      </c>
      <c r="H149" s="19"/>
      <c r="I149" s="119"/>
      <c r="J149" s="2"/>
      <c r="L149" s="1"/>
    </row>
    <row r="150" spans="1:12" s="9" customFormat="1" ht="18.75" customHeight="1" x14ac:dyDescent="0.3">
      <c r="A150" s="124"/>
      <c r="B150" s="130"/>
      <c r="C150" s="95" t="s">
        <v>45</v>
      </c>
      <c r="D150" s="83">
        <f>SUM(D148:D149)</f>
        <v>2036426.2030300973</v>
      </c>
      <c r="E150" s="19"/>
      <c r="F150" s="83">
        <f>SUM(F148:F149)</f>
        <v>1854401.2686545232</v>
      </c>
      <c r="G150" s="83">
        <f>SUM(G148:G149)</f>
        <v>2218149.790870002</v>
      </c>
      <c r="H150" s="15"/>
      <c r="I150" s="120"/>
      <c r="J150" s="27"/>
    </row>
    <row r="151" spans="1:12" s="9" customFormat="1" ht="18.75" customHeight="1" x14ac:dyDescent="0.3">
      <c r="A151" s="124"/>
      <c r="B151" s="97"/>
      <c r="C151" s="98"/>
      <c r="D151" s="29"/>
      <c r="E151" s="19"/>
      <c r="F151" s="29"/>
      <c r="G151" s="29"/>
      <c r="H151" s="15"/>
      <c r="I151" s="99"/>
      <c r="J151" s="27"/>
    </row>
    <row r="152" spans="1:12" s="9" customFormat="1" ht="18.75" customHeight="1" x14ac:dyDescent="0.25">
      <c r="A152" s="124"/>
      <c r="B152" s="128" t="s">
        <v>51</v>
      </c>
      <c r="C152" s="74" t="s">
        <v>52</v>
      </c>
      <c r="D152" s="76"/>
      <c r="E152" s="75"/>
      <c r="F152" s="76">
        <f t="shared" ref="F152:G156" si="9">+F56</f>
        <v>15968.627080000002</v>
      </c>
      <c r="G152" s="77">
        <f t="shared" si="9"/>
        <v>6001.6499299999996</v>
      </c>
      <c r="H152" s="15"/>
      <c r="I152" s="134">
        <f>+G157/G162</f>
        <v>9.8875552867313762E-4</v>
      </c>
      <c r="J152" s="27"/>
    </row>
    <row r="153" spans="1:12" s="9" customFormat="1" ht="18.75" customHeight="1" x14ac:dyDescent="0.25">
      <c r="A153" s="124"/>
      <c r="B153" s="129"/>
      <c r="C153" s="100" t="s">
        <v>53</v>
      </c>
      <c r="D153" s="63"/>
      <c r="E153" s="75"/>
      <c r="F153" s="63">
        <f t="shared" si="9"/>
        <v>18950.496329999998</v>
      </c>
      <c r="G153" s="64">
        <f t="shared" si="9"/>
        <v>4268.7048399999994</v>
      </c>
      <c r="H153" s="15"/>
      <c r="I153" s="134"/>
      <c r="J153" s="27"/>
    </row>
    <row r="154" spans="1:12" s="9" customFormat="1" ht="18.75" customHeight="1" x14ac:dyDescent="0.25">
      <c r="A154" s="124"/>
      <c r="B154" s="129"/>
      <c r="C154" s="101" t="s">
        <v>54</v>
      </c>
      <c r="D154" s="63"/>
      <c r="E154" s="75"/>
      <c r="F154" s="63">
        <f t="shared" si="9"/>
        <v>2613.7500599999998</v>
      </c>
      <c r="G154" s="64">
        <f t="shared" si="9"/>
        <v>1093.0071800000001</v>
      </c>
      <c r="H154" s="15"/>
      <c r="I154" s="134"/>
      <c r="J154" s="27"/>
    </row>
    <row r="155" spans="1:12" s="9" customFormat="1" ht="18.75" customHeight="1" x14ac:dyDescent="0.25">
      <c r="A155" s="124"/>
      <c r="B155" s="129"/>
      <c r="C155" s="100" t="s">
        <v>55</v>
      </c>
      <c r="D155" s="63"/>
      <c r="E155" s="75"/>
      <c r="F155" s="63">
        <f t="shared" si="9"/>
        <v>4852.3239900000008</v>
      </c>
      <c r="G155" s="64">
        <f t="shared" si="9"/>
        <v>84.757339999999999</v>
      </c>
      <c r="H155" s="15"/>
      <c r="I155" s="134"/>
      <c r="J155" s="27"/>
    </row>
    <row r="156" spans="1:12" s="9" customFormat="1" ht="18.75" customHeight="1" x14ac:dyDescent="0.25">
      <c r="A156" s="124"/>
      <c r="B156" s="129"/>
      <c r="C156" s="78" t="s">
        <v>56</v>
      </c>
      <c r="D156" s="63"/>
      <c r="E156" s="75"/>
      <c r="F156" s="63">
        <f t="shared" si="9"/>
        <v>412315.78521971771</v>
      </c>
      <c r="G156" s="64">
        <f t="shared" si="9"/>
        <v>3525.3076175571232</v>
      </c>
      <c r="H156" s="15"/>
      <c r="I156" s="134"/>
      <c r="J156" s="27"/>
    </row>
    <row r="157" spans="1:12" s="9" customFormat="1" ht="15.6" x14ac:dyDescent="0.3">
      <c r="A157" s="124"/>
      <c r="B157" s="130"/>
      <c r="C157" s="95" t="s">
        <v>57</v>
      </c>
      <c r="D157" s="83"/>
      <c r="E157" s="19"/>
      <c r="F157" s="83">
        <f>SUM(F152:F156)</f>
        <v>454700.98267971771</v>
      </c>
      <c r="G157" s="83">
        <f>SUM(G152:G156)</f>
        <v>14973.426907557121</v>
      </c>
      <c r="H157" s="15"/>
      <c r="I157" s="37"/>
      <c r="J157" s="27"/>
    </row>
    <row r="158" spans="1:12" s="9" customFormat="1" ht="15.6" x14ac:dyDescent="0.3">
      <c r="A158" s="124"/>
      <c r="B158" s="31"/>
      <c r="C158" s="28"/>
      <c r="D158" s="32"/>
      <c r="E158" s="19"/>
      <c r="F158" s="29"/>
      <c r="G158" s="32"/>
      <c r="H158" s="15"/>
      <c r="I158" s="37"/>
      <c r="J158" s="27"/>
    </row>
    <row r="159" spans="1:12" s="9" customFormat="1" ht="15.75" customHeight="1" x14ac:dyDescent="0.3">
      <c r="A159" s="124"/>
      <c r="B159" s="121" t="s">
        <v>19</v>
      </c>
      <c r="C159" s="121"/>
      <c r="D159" s="84">
        <f>D162-D160</f>
        <v>6523875.2667879201</v>
      </c>
      <c r="E159" s="19"/>
      <c r="F159" s="84">
        <f t="shared" ref="F159:G159" si="10">F162-F160</f>
        <v>6381738.5262723519</v>
      </c>
      <c r="G159" s="84">
        <f t="shared" si="10"/>
        <v>7387397.7720665727</v>
      </c>
      <c r="H159" s="15"/>
      <c r="I159" s="85">
        <f>+G159/$G$40</f>
        <v>0.5324733341627953</v>
      </c>
      <c r="J159" s="27"/>
    </row>
    <row r="160" spans="1:12" s="9" customFormat="1" ht="15.75" customHeight="1" x14ac:dyDescent="0.25">
      <c r="A160" s="124"/>
      <c r="B160" s="121" t="s">
        <v>20</v>
      </c>
      <c r="C160" s="121"/>
      <c r="D160" s="84">
        <f>+D132+D133+D135+D150</f>
        <v>8066319.4502712265</v>
      </c>
      <c r="E160" s="19"/>
      <c r="F160" s="84">
        <f>+F132+F133+F135+F150</f>
        <v>7297577.0954900896</v>
      </c>
      <c r="G160" s="84">
        <f>+G132+G133+G135+G150</f>
        <v>7756312.1474630218</v>
      </c>
      <c r="H160" s="55"/>
      <c r="I160" s="85">
        <f>+G160/$G$40</f>
        <v>0.55906416811392023</v>
      </c>
      <c r="J160" s="27"/>
    </row>
    <row r="161" spans="1:12" s="5" customFormat="1" ht="13.8" x14ac:dyDescent="0.25">
      <c r="B161" s="31"/>
      <c r="C161" s="28"/>
      <c r="D161" s="32"/>
      <c r="E161" s="19"/>
      <c r="F161" s="30"/>
      <c r="G161" s="30"/>
      <c r="H161" s="15"/>
      <c r="I161" s="31"/>
      <c r="J161" s="17"/>
    </row>
    <row r="162" spans="1:12" s="5" customFormat="1" ht="26.25" customHeight="1" x14ac:dyDescent="0.3">
      <c r="A162" s="167" t="s">
        <v>21</v>
      </c>
      <c r="B162" s="168" t="s">
        <v>58</v>
      </c>
      <c r="C162" s="169"/>
      <c r="D162" s="86">
        <f>+D146+D150+D157</f>
        <v>14590194.717059147</v>
      </c>
      <c r="E162" s="38"/>
      <c r="F162" s="86">
        <f>+F146+F150+F157</f>
        <v>13679315.621762441</v>
      </c>
      <c r="G162" s="86">
        <f>+G146+G150+G157</f>
        <v>15143709.919529594</v>
      </c>
      <c r="H162" s="15"/>
      <c r="I162" s="178"/>
      <c r="J162" s="17"/>
    </row>
    <row r="163" spans="1:12" s="5" customFormat="1" ht="14.25" customHeight="1" x14ac:dyDescent="0.25">
      <c r="A163" s="167"/>
      <c r="B163" s="170" t="s">
        <v>59</v>
      </c>
      <c r="C163" s="171"/>
      <c r="D163" s="87"/>
      <c r="E163" s="75"/>
      <c r="F163" s="87">
        <v>716262.22956000024</v>
      </c>
      <c r="G163" s="87">
        <v>713581.52965000214</v>
      </c>
      <c r="H163" s="15"/>
      <c r="I163" s="54"/>
      <c r="J163" s="17"/>
    </row>
    <row r="164" spans="1:12" s="5" customFormat="1" ht="14.25" customHeight="1" x14ac:dyDescent="0.25">
      <c r="A164" s="167"/>
      <c r="B164" s="170" t="s">
        <v>60</v>
      </c>
      <c r="C164" s="171"/>
      <c r="D164" s="87"/>
      <c r="E164" s="75"/>
      <c r="F164" s="87">
        <v>37419.195519999994</v>
      </c>
      <c r="G164" s="87">
        <v>111326.75239000001</v>
      </c>
      <c r="H164" s="15"/>
      <c r="I164" s="54"/>
      <c r="J164" s="17"/>
    </row>
    <row r="165" spans="1:12" s="5" customFormat="1" ht="27" customHeight="1" x14ac:dyDescent="0.3">
      <c r="A165" s="167"/>
      <c r="B165" s="168" t="s">
        <v>61</v>
      </c>
      <c r="C165" s="169"/>
      <c r="D165" s="88">
        <f>+D162-D163-D164</f>
        <v>14590194.717059147</v>
      </c>
      <c r="E165" s="38"/>
      <c r="F165" s="88">
        <f>+F162-F163-F164</f>
        <v>12925634.19668244</v>
      </c>
      <c r="G165" s="88">
        <f>+G162-G163-G164</f>
        <v>14318801.637489593</v>
      </c>
      <c r="H165" s="15"/>
      <c r="I165" s="178"/>
      <c r="J165" s="17"/>
    </row>
    <row r="166" spans="1:12" s="5" customFormat="1" ht="14.25" customHeight="1" x14ac:dyDescent="0.3">
      <c r="A166" s="167"/>
      <c r="B166" s="170" t="s">
        <v>62</v>
      </c>
      <c r="C166" s="171"/>
      <c r="D166" s="89">
        <f>+D44</f>
        <v>0</v>
      </c>
      <c r="E166" s="90"/>
      <c r="F166" s="91">
        <f>+F44</f>
        <v>201972.38909999613</v>
      </c>
      <c r="G166" s="91">
        <f>+G44</f>
        <v>243395.10326999801</v>
      </c>
      <c r="H166" s="15"/>
      <c r="I166" s="54"/>
      <c r="J166" s="17"/>
    </row>
    <row r="167" spans="1:12" s="5" customFormat="1" ht="38.25" customHeight="1" x14ac:dyDescent="0.3">
      <c r="A167" s="167"/>
      <c r="B167" s="175" t="s">
        <v>63</v>
      </c>
      <c r="C167" s="176"/>
      <c r="D167" s="92">
        <f>+D165-D166</f>
        <v>14590194.717059147</v>
      </c>
      <c r="E167" s="38"/>
      <c r="F167" s="92">
        <f>+F165-F166</f>
        <v>12723661.807582444</v>
      </c>
      <c r="G167" s="92">
        <f>+G165-G166</f>
        <v>14075406.534219595</v>
      </c>
      <c r="H167" s="15"/>
      <c r="I167" s="178"/>
      <c r="J167" s="17"/>
    </row>
    <row r="168" spans="1:12" customFormat="1" ht="15" customHeight="1" x14ac:dyDescent="0.3">
      <c r="A168" s="166" t="s">
        <v>82</v>
      </c>
      <c r="B168" s="166"/>
      <c r="C168" s="166"/>
    </row>
    <row r="169" spans="1:12" s="5" customFormat="1" ht="43.5" customHeight="1" x14ac:dyDescent="0.25">
      <c r="A169" s="111" t="s">
        <v>78</v>
      </c>
      <c r="B169" s="111"/>
      <c r="C169" s="111"/>
      <c r="D169" s="111"/>
      <c r="E169" s="111"/>
      <c r="F169" s="111"/>
      <c r="G169" s="111"/>
      <c r="H169" s="109"/>
      <c r="I169" s="109"/>
      <c r="J169" s="109"/>
      <c r="K169" s="109"/>
      <c r="L169" s="17"/>
    </row>
    <row r="170" spans="1:12" s="5" customFormat="1" ht="12.75" customHeight="1" x14ac:dyDescent="0.25">
      <c r="A170" s="110" t="s">
        <v>32</v>
      </c>
      <c r="B170" s="110"/>
      <c r="C170" s="110"/>
      <c r="D170" s="110"/>
      <c r="E170" s="110"/>
      <c r="F170" s="110"/>
      <c r="G170" s="110"/>
      <c r="H170" s="109"/>
      <c r="I170" s="109"/>
      <c r="J170" s="109"/>
      <c r="K170" s="109"/>
      <c r="L170" s="17"/>
    </row>
    <row r="171" spans="1:12" s="5" customFormat="1" ht="12.75" customHeight="1" x14ac:dyDescent="0.25">
      <c r="A171" s="110" t="s">
        <v>33</v>
      </c>
      <c r="B171" s="110"/>
      <c r="C171" s="110"/>
      <c r="D171" s="110"/>
      <c r="E171" s="110"/>
      <c r="F171" s="110"/>
      <c r="G171" s="110"/>
      <c r="H171" s="110"/>
      <c r="I171" s="110"/>
      <c r="J171" s="110"/>
      <c r="K171" s="110"/>
      <c r="L171" s="17"/>
    </row>
    <row r="172" spans="1:12" s="5" customFormat="1" ht="12.75" customHeight="1" x14ac:dyDescent="0.25">
      <c r="A172" s="110" t="s">
        <v>34</v>
      </c>
      <c r="B172" s="110"/>
      <c r="C172" s="110"/>
      <c r="D172" s="110"/>
      <c r="E172" s="110"/>
      <c r="F172" s="110"/>
      <c r="G172" s="110"/>
      <c r="H172" s="110"/>
      <c r="I172" s="110"/>
      <c r="J172" s="110"/>
      <c r="K172" s="110"/>
      <c r="L172" s="17"/>
    </row>
    <row r="173" spans="1:12" s="5" customFormat="1" ht="12.75" customHeight="1" x14ac:dyDescent="0.25">
      <c r="A173" s="110" t="s">
        <v>22</v>
      </c>
      <c r="B173" s="110"/>
      <c r="C173" s="110"/>
      <c r="D173" s="110"/>
      <c r="E173" s="110"/>
      <c r="F173" s="110"/>
      <c r="G173" s="110"/>
      <c r="H173" s="110"/>
      <c r="I173" s="110"/>
      <c r="J173" s="110"/>
      <c r="K173" s="110"/>
      <c r="L173" s="17"/>
    </row>
    <row r="174" spans="1:12" s="5" customFormat="1" ht="15" customHeight="1" x14ac:dyDescent="0.25">
      <c r="A174" s="110" t="s">
        <v>77</v>
      </c>
      <c r="B174" s="110"/>
      <c r="C174" s="110"/>
      <c r="D174" s="110"/>
      <c r="E174" s="110"/>
      <c r="F174" s="110"/>
      <c r="G174" s="110"/>
      <c r="H174" s="110"/>
      <c r="I174" s="110"/>
      <c r="J174" s="110"/>
      <c r="K174" s="110"/>
      <c r="L174" s="17"/>
    </row>
    <row r="175" spans="1:12" s="5" customFormat="1" ht="15" customHeight="1" x14ac:dyDescent="0.25">
      <c r="A175" s="110" t="s">
        <v>23</v>
      </c>
      <c r="B175" s="110"/>
      <c r="C175" s="110"/>
      <c r="D175" s="110"/>
      <c r="E175" s="110"/>
      <c r="F175" s="110"/>
      <c r="G175" s="110"/>
      <c r="H175" s="110"/>
      <c r="I175" s="110"/>
      <c r="J175" s="110"/>
      <c r="K175" s="110"/>
      <c r="L175" s="17"/>
    </row>
    <row r="176" spans="1:12" s="5" customFormat="1" ht="22.5" customHeight="1" x14ac:dyDescent="0.25">
      <c r="A176" s="110" t="s">
        <v>74</v>
      </c>
      <c r="B176" s="110"/>
      <c r="C176" s="110"/>
      <c r="D176" s="110"/>
      <c r="E176" s="110"/>
      <c r="F176" s="110"/>
      <c r="G176" s="110"/>
      <c r="H176" s="110"/>
      <c r="I176" s="110"/>
      <c r="J176" s="110"/>
      <c r="K176" s="110"/>
      <c r="L176" s="17"/>
    </row>
    <row r="177" spans="1:13" s="5" customFormat="1" ht="21.6" customHeight="1" x14ac:dyDescent="0.25">
      <c r="A177" s="110" t="s">
        <v>75</v>
      </c>
      <c r="B177" s="110"/>
      <c r="C177" s="110"/>
      <c r="D177" s="110"/>
      <c r="E177" s="110"/>
      <c r="F177" s="110"/>
      <c r="G177" s="110"/>
      <c r="H177" s="110"/>
      <c r="I177" s="110"/>
      <c r="J177" s="110"/>
      <c r="K177" s="110"/>
      <c r="L177" s="17"/>
    </row>
    <row r="178" spans="1:13" s="5" customFormat="1" ht="13.2" customHeight="1" x14ac:dyDescent="0.25">
      <c r="A178" s="110" t="s">
        <v>76</v>
      </c>
      <c r="B178" s="110"/>
      <c r="C178" s="110"/>
      <c r="D178" s="110"/>
      <c r="E178" s="110"/>
      <c r="F178" s="110"/>
      <c r="G178" s="110"/>
      <c r="H178" s="110"/>
      <c r="I178" s="110"/>
      <c r="J178" s="110"/>
      <c r="K178" s="110"/>
      <c r="L178" s="17"/>
    </row>
    <row r="179" spans="1:13" s="5" customFormat="1" ht="15" customHeight="1" x14ac:dyDescent="0.25">
      <c r="A179" s="110"/>
      <c r="B179" s="110"/>
      <c r="C179" s="110"/>
      <c r="D179" s="56"/>
      <c r="E179" s="56"/>
      <c r="F179" s="56"/>
      <c r="G179" s="56"/>
      <c r="H179" s="56"/>
      <c r="I179" s="96"/>
      <c r="J179" s="96"/>
      <c r="K179" s="56"/>
      <c r="L179" s="17"/>
    </row>
    <row r="180" spans="1:13" x14ac:dyDescent="0.25">
      <c r="A180" s="113" t="s">
        <v>24</v>
      </c>
      <c r="B180" s="113"/>
      <c r="C180" s="113"/>
      <c r="D180" s="113"/>
      <c r="E180" s="33"/>
      <c r="F180" s="33"/>
      <c r="G180" s="34"/>
      <c r="H180" s="34"/>
      <c r="I180" s="34"/>
      <c r="J180" s="34"/>
      <c r="K180" s="34"/>
    </row>
    <row r="181" spans="1:13" x14ac:dyDescent="0.25">
      <c r="A181" s="112" t="s">
        <v>80</v>
      </c>
      <c r="B181" s="112"/>
      <c r="C181" s="112"/>
      <c r="D181" s="112"/>
      <c r="E181" s="33"/>
      <c r="F181" s="33"/>
      <c r="G181" s="34"/>
      <c r="H181" s="34"/>
      <c r="I181" s="34"/>
      <c r="J181" s="34"/>
      <c r="K181" s="34"/>
    </row>
    <row r="182" spans="1:13" s="2" customFormat="1" x14ac:dyDescent="0.25">
      <c r="A182" s="1"/>
      <c r="B182" s="1"/>
      <c r="C182" s="34"/>
      <c r="D182" s="34"/>
      <c r="E182" s="33"/>
      <c r="F182" s="33"/>
      <c r="G182" s="34"/>
      <c r="H182" s="34"/>
      <c r="I182" s="34"/>
      <c r="J182" s="34"/>
      <c r="K182" s="34"/>
      <c r="M182" s="1"/>
    </row>
  </sheetData>
  <mergeCells count="71">
    <mergeCell ref="A92:C92"/>
    <mergeCell ref="A94:A119"/>
    <mergeCell ref="B94:B115"/>
    <mergeCell ref="B117:B119"/>
    <mergeCell ref="A168:C168"/>
    <mergeCell ref="A162:A167"/>
    <mergeCell ref="B162:C162"/>
    <mergeCell ref="B163:C163"/>
    <mergeCell ref="B164:C164"/>
    <mergeCell ref="B165:C165"/>
    <mergeCell ref="A121:I121"/>
    <mergeCell ref="B166:C166"/>
    <mergeCell ref="B167:C167"/>
    <mergeCell ref="A65:A90"/>
    <mergeCell ref="B65:B86"/>
    <mergeCell ref="B88:B90"/>
    <mergeCell ref="I10:I31"/>
    <mergeCell ref="B33:B35"/>
    <mergeCell ref="I33:I35"/>
    <mergeCell ref="B37:C37"/>
    <mergeCell ref="B38:C38"/>
    <mergeCell ref="A40:A45"/>
    <mergeCell ref="B40:C40"/>
    <mergeCell ref="B41:C41"/>
    <mergeCell ref="B42:C42"/>
    <mergeCell ref="B43:C43"/>
    <mergeCell ref="B44:C44"/>
    <mergeCell ref="B45:C45"/>
    <mergeCell ref="A10:A38"/>
    <mergeCell ref="A1:K1"/>
    <mergeCell ref="A2:K2"/>
    <mergeCell ref="A3:K3"/>
    <mergeCell ref="A4:K4"/>
    <mergeCell ref="A6:I6"/>
    <mergeCell ref="A51:C51"/>
    <mergeCell ref="B10:B31"/>
    <mergeCell ref="I148:I150"/>
    <mergeCell ref="B159:C159"/>
    <mergeCell ref="A54:C54"/>
    <mergeCell ref="A56:A61"/>
    <mergeCell ref="A125:A160"/>
    <mergeCell ref="B160:C160"/>
    <mergeCell ref="B125:B146"/>
    <mergeCell ref="I125:I146"/>
    <mergeCell ref="B148:B150"/>
    <mergeCell ref="B152:B157"/>
    <mergeCell ref="B56:B61"/>
    <mergeCell ref="I152:I156"/>
    <mergeCell ref="A63:C63"/>
    <mergeCell ref="A47:I47"/>
    <mergeCell ref="H178:K178"/>
    <mergeCell ref="H175:K175"/>
    <mergeCell ref="A176:G176"/>
    <mergeCell ref="H176:K176"/>
    <mergeCell ref="A177:G177"/>
    <mergeCell ref="H177:K177"/>
    <mergeCell ref="A181:D181"/>
    <mergeCell ref="A179:C179"/>
    <mergeCell ref="A180:D180"/>
    <mergeCell ref="A172:G172"/>
    <mergeCell ref="A173:G173"/>
    <mergeCell ref="A174:G174"/>
    <mergeCell ref="A175:G175"/>
    <mergeCell ref="A178:G178"/>
    <mergeCell ref="H173:K173"/>
    <mergeCell ref="H174:K174"/>
    <mergeCell ref="A169:G169"/>
    <mergeCell ref="A170:G170"/>
    <mergeCell ref="A171:G171"/>
    <mergeCell ref="H171:K171"/>
    <mergeCell ref="H172:K172"/>
  </mergeCells>
  <conditionalFormatting sqref="H125">
    <cfRule type="iconSet" priority="193">
      <iconSet>
        <cfvo type="percent" val="0"/>
        <cfvo type="num" val="0.95"/>
        <cfvo type="num" val="1"/>
      </iconSet>
    </cfRule>
  </conditionalFormatting>
  <conditionalFormatting sqref="H146">
    <cfRule type="iconSet" priority="192">
      <iconSet>
        <cfvo type="percent" val="0"/>
        <cfvo type="num" val="0.95"/>
        <cfvo type="num" val="1"/>
      </iconSet>
    </cfRule>
  </conditionalFormatting>
  <conditionalFormatting sqref="H126:H131">
    <cfRule type="iconSet" priority="191">
      <iconSet>
        <cfvo type="percent" val="0"/>
        <cfvo type="num" val="0.95"/>
        <cfvo type="num" val="1"/>
      </iconSet>
    </cfRule>
  </conditionalFormatting>
  <conditionalFormatting sqref="H132:H133">
    <cfRule type="iconSet" priority="188">
      <iconSet>
        <cfvo type="percent" val="0"/>
        <cfvo type="num" val="0.95"/>
        <cfvo type="num" val="1"/>
      </iconSet>
    </cfRule>
  </conditionalFormatting>
  <conditionalFormatting sqref="H162:H167">
    <cfRule type="iconSet" priority="186">
      <iconSet>
        <cfvo type="percent" val="0"/>
        <cfvo type="num" val="0.95"/>
        <cfvo type="num" val="1"/>
      </iconSet>
    </cfRule>
  </conditionalFormatting>
  <conditionalFormatting sqref="H162:H167">
    <cfRule type="iconSet" priority="185">
      <iconSet>
        <cfvo type="percent" val="0"/>
        <cfvo type="num" val="0.95"/>
        <cfvo type="num" val="1"/>
      </iconSet>
    </cfRule>
  </conditionalFormatting>
  <conditionalFormatting sqref="H162:H167">
    <cfRule type="iconSet" priority="187">
      <iconSet>
        <cfvo type="percent" val="0"/>
        <cfvo type="num" val="0.95" gte="0"/>
        <cfvo type="num" val="0.99" gte="0"/>
      </iconSet>
    </cfRule>
  </conditionalFormatting>
  <conditionalFormatting sqref="H40:H45">
    <cfRule type="iconSet" priority="169">
      <iconSet>
        <cfvo type="percent" val="0"/>
        <cfvo type="num" val="0.95"/>
        <cfvo type="num" val="1"/>
      </iconSet>
    </cfRule>
  </conditionalFormatting>
  <conditionalFormatting sqref="H40:H45">
    <cfRule type="iconSet" priority="168">
      <iconSet>
        <cfvo type="percent" val="0"/>
        <cfvo type="num" val="0.95"/>
        <cfvo type="num" val="1"/>
      </iconSet>
    </cfRule>
  </conditionalFormatting>
  <conditionalFormatting sqref="H40:H45">
    <cfRule type="iconSet" priority="170">
      <iconSet>
        <cfvo type="percent" val="0"/>
        <cfvo type="num" val="0.95" gte="0"/>
        <cfvo type="num" val="0.99" gte="0"/>
      </iconSet>
    </cfRule>
  </conditionalFormatting>
  <conditionalFormatting sqref="H10">
    <cfRule type="iconSet" priority="176">
      <iconSet>
        <cfvo type="percent" val="0"/>
        <cfvo type="num" val="0.95"/>
        <cfvo type="num" val="1"/>
      </iconSet>
    </cfRule>
  </conditionalFormatting>
  <conditionalFormatting sqref="H31">
    <cfRule type="iconSet" priority="175">
      <iconSet>
        <cfvo type="percent" val="0"/>
        <cfvo type="num" val="0.95"/>
        <cfvo type="num" val="1"/>
      </iconSet>
    </cfRule>
  </conditionalFormatting>
  <conditionalFormatting sqref="H11:H16">
    <cfRule type="iconSet" priority="174">
      <iconSet>
        <cfvo type="percent" val="0"/>
        <cfvo type="num" val="0.95"/>
        <cfvo type="num" val="1"/>
      </iconSet>
    </cfRule>
  </conditionalFormatting>
  <conditionalFormatting sqref="H17:H18">
    <cfRule type="iconSet" priority="171">
      <iconSet>
        <cfvo type="percent" val="0"/>
        <cfvo type="num" val="0.95"/>
        <cfvo type="num" val="1"/>
      </iconSet>
    </cfRule>
  </conditionalFormatting>
  <conditionalFormatting sqref="H19 H21:H29">
    <cfRule type="iconSet" priority="178">
      <iconSet>
        <cfvo type="percent" val="0"/>
        <cfvo type="num" val="0.95"/>
        <cfvo type="num" val="1"/>
      </iconSet>
    </cfRule>
  </conditionalFormatting>
  <conditionalFormatting sqref="H30">
    <cfRule type="iconSet" priority="694">
      <iconSet>
        <cfvo type="percent" val="0"/>
        <cfvo type="num" val="0.95"/>
        <cfvo type="num" val="1"/>
      </iconSet>
    </cfRule>
  </conditionalFormatting>
  <conditionalFormatting sqref="H19 H21:H31 H10:H16">
    <cfRule type="iconSet" priority="695">
      <iconSet>
        <cfvo type="percent" val="0"/>
        <cfvo type="num" val="0.95" gte="0"/>
        <cfvo type="num" val="1" gte="0"/>
      </iconSet>
    </cfRule>
  </conditionalFormatting>
  <conditionalFormatting sqref="H11:H16 H19 H21:H30">
    <cfRule type="iconSet" priority="699">
      <iconSet>
        <cfvo type="percent" val="0"/>
        <cfvo type="num" val="0.95" gte="0"/>
        <cfvo type="num" val="1" gte="0"/>
      </iconSet>
    </cfRule>
  </conditionalFormatting>
  <conditionalFormatting sqref="H145">
    <cfRule type="iconSet" priority="705">
      <iconSet>
        <cfvo type="percent" val="0"/>
        <cfvo type="num" val="0.95"/>
        <cfvo type="num" val="1"/>
      </iconSet>
    </cfRule>
  </conditionalFormatting>
  <conditionalFormatting sqref="H134 H136:H144">
    <cfRule type="iconSet" priority="732">
      <iconSet>
        <cfvo type="percent" val="0"/>
        <cfvo type="num" val="0.95"/>
        <cfvo type="num" val="1"/>
      </iconSet>
    </cfRule>
  </conditionalFormatting>
  <conditionalFormatting sqref="H134 H136:H146 H125:H131">
    <cfRule type="iconSet" priority="735">
      <iconSet>
        <cfvo type="percent" val="0"/>
        <cfvo type="num" val="0.95" gte="0"/>
        <cfvo type="num" val="1" gte="0"/>
      </iconSet>
    </cfRule>
  </conditionalFormatting>
  <conditionalFormatting sqref="H126:H131 H134 H136:H145">
    <cfRule type="iconSet" priority="739">
      <iconSet>
        <cfvo type="percent" val="0"/>
        <cfvo type="num" val="0.95" gte="0"/>
        <cfvo type="num" val="1" gte="0"/>
      </iconSet>
    </cfRule>
  </conditionalFormatting>
  <conditionalFormatting sqref="H9">
    <cfRule type="iconSet" priority="740">
      <iconSet>
        <cfvo type="percent" val="0"/>
        <cfvo type="num" val="0.95" gte="0"/>
        <cfvo type="num" val="1" gte="0"/>
      </iconSet>
    </cfRule>
  </conditionalFormatting>
  <conditionalFormatting sqref="H9">
    <cfRule type="iconSet" priority="741">
      <iconSet>
        <cfvo type="percent" val="0"/>
        <cfvo type="num" val="0.95" gte="0"/>
        <cfvo type="num" val="0.99" gte="0"/>
      </iconSet>
    </cfRule>
  </conditionalFormatting>
  <conditionalFormatting sqref="H56:H61">
    <cfRule type="iconSet" priority="743">
      <iconSet>
        <cfvo type="percent" val="0"/>
        <cfvo type="num" val="0.95"/>
        <cfvo type="num" val="1"/>
      </iconSet>
    </cfRule>
  </conditionalFormatting>
  <conditionalFormatting sqref="H56:H61">
    <cfRule type="iconSet" priority="745">
      <iconSet>
        <cfvo type="percent" val="0"/>
        <cfvo type="num" val="0.95" gte="0"/>
        <cfvo type="num" val="0.99" gte="0"/>
      </iconSet>
    </cfRule>
  </conditionalFormatting>
  <printOptions horizontalCentered="1" verticalCentered="1"/>
  <pageMargins left="0.74803149606299213" right="0.74803149606299213" top="0.35" bottom="0.39370078740157483" header="0.26" footer="0.19685039370078741"/>
  <pageSetup paperSize="9" scale="25" orientation="landscape" r:id="rId1"/>
  <headerFooter alignWithMargins="0">
    <oddHeader>&amp;R&amp;"Arial,Negrita"&amp;11CUADRO No. "A1"</oddHeader>
    <oddFooter>&amp;LFecha:  &amp;D&amp;RPlanificación Nacional.- XM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Ene-Dic 2018</vt:lpstr>
      <vt:lpstr>'Ene-Dic 2018'!Área_de_impresión</vt:lpstr>
    </vt:vector>
  </TitlesOfParts>
  <Company>SRI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SRI</dc:creator>
  <cp:lastModifiedBy>Piaun Cabrera, Amparo Elizabeth</cp:lastModifiedBy>
  <cp:lastPrinted>2019-10-03T17:15:07Z</cp:lastPrinted>
  <dcterms:created xsi:type="dcterms:W3CDTF">2018-02-06T15:09:54Z</dcterms:created>
  <dcterms:modified xsi:type="dcterms:W3CDTF">2024-01-12T20:35:35Z</dcterms:modified>
</cp:coreProperties>
</file>