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D:\Inf_historico2\PLANIFICACIÓN\REPORTES DE CIERRRE MENSUAL\PUBLICACIÓN WEB\2026\Febrero 2026\"/>
    </mc:Choice>
  </mc:AlternateContent>
  <xr:revisionPtr revIDLastSave="0" documentId="13_ncr:1_{0FA6E3B5-4431-48D2-92C8-19CF3F2D7009}" xr6:coauthVersionLast="47" xr6:coauthVersionMax="47" xr10:uidLastSave="{00000000-0000-0000-0000-000000000000}"/>
  <bookViews>
    <workbookView xWindow="-108" yWindow="-108" windowWidth="23256" windowHeight="12456" tabRatio="892" activeTab="13" xr2:uid="{00000000-000D-0000-FFFF-FFFF00000000}"/>
  </bookViews>
  <sheets>
    <sheet name="Ene 2026" sheetId="44" r:id="rId1"/>
    <sheet name="Feb 2026" sheetId="45" r:id="rId2"/>
    <sheet name="Mar 2025" sheetId="57" state="hidden" r:id="rId3"/>
    <sheet name="Abr 2025" sheetId="58" state="hidden" r:id="rId4"/>
    <sheet name="May 2025" sheetId="59" state="hidden" r:id="rId5"/>
    <sheet name="Jun 2025" sheetId="67" state="hidden" r:id="rId6"/>
    <sheet name="Jul 2025" sheetId="61" state="hidden" r:id="rId7"/>
    <sheet name="Ago 2025" sheetId="62" state="hidden" r:id="rId8"/>
    <sheet name="Sept 2025" sheetId="63" state="hidden" r:id="rId9"/>
    <sheet name="Oct 2025" sheetId="68" state="hidden" r:id="rId10"/>
    <sheet name="Nov2025" sheetId="69" state="hidden" r:id="rId11"/>
    <sheet name="Dic2025" sheetId="71" state="hidden" r:id="rId12"/>
    <sheet name="Acum" sheetId="43" r:id="rId13"/>
    <sheet name="Recaudación abierta" sheetId="31" r:id="rId14"/>
  </sheets>
  <definedNames>
    <definedName name="_xlnm.Print_Area" localSheetId="3">'Abr 2025'!$A$1:$I$159</definedName>
    <definedName name="_xlnm.Print_Area" localSheetId="12">Acum!$A$1:$I$151</definedName>
    <definedName name="_xlnm.Print_Area" localSheetId="7">'Ago 2025'!$A$1:$I$160</definedName>
    <definedName name="_xlnm.Print_Area" localSheetId="11">'Dic2025'!$A$1:$I$162</definedName>
    <definedName name="_xlnm.Print_Area" localSheetId="0">'Ene 2026'!$A$1:$I$149</definedName>
    <definedName name="_xlnm.Print_Area" localSheetId="1">'Feb 2026'!$A$1:$I$151</definedName>
    <definedName name="_xlnm.Print_Area" localSheetId="6">'Jul 2025'!$A$1:$I$160</definedName>
    <definedName name="_xlnm.Print_Area" localSheetId="5">'Jun 2025'!$A$1:$I$159</definedName>
    <definedName name="_xlnm.Print_Area" localSheetId="2">'Mar 2025'!$A$1:$I$159</definedName>
    <definedName name="_xlnm.Print_Area" localSheetId="4">'May 2025'!$A$1:$I$159</definedName>
    <definedName name="_xlnm.Print_Area" localSheetId="10">'Nov2025'!$A$1:$I$162</definedName>
    <definedName name="_xlnm.Print_Area" localSheetId="9">'Oct 2025'!$A$1:$I$159</definedName>
    <definedName name="_xlnm.Print_Area" localSheetId="13">'Recaudación abierta'!$A$1:$J$82</definedName>
    <definedName name="_xlnm.Print_Area" localSheetId="8">'Sept 2025'!$A$1:$I$159</definedName>
    <definedName name="REPRESENTANTE_SRI">#REF!</definedName>
    <definedName name="Z_8CB2C254_96FC_4087_BB04_55B2BA5977AB_.wvu.PrintArea" localSheetId="13" hidden="1">'Recaudación abierta'!$A$1:$G$89</definedName>
  </definedNames>
  <calcPr calcId="191029"/>
  <customWorkbookViews>
    <customWorkbookView name="1" guid="{8CB2C254-96FC-4087-BB04-55B2BA5977AB}" maximized="1" xWindow="-8" yWindow="-8" windowWidth="1456" windowHeight="876" tabRatio="892" activeSheetId="9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4" i="44" l="1"/>
  <c r="F44" i="44"/>
  <c r="F12" i="44"/>
  <c r="F12" i="43" s="1"/>
  <c r="D11" i="43"/>
  <c r="E11" i="43"/>
  <c r="D12" i="43"/>
  <c r="E12" i="43"/>
  <c r="G12" i="43"/>
  <c r="D13" i="43"/>
  <c r="E13" i="43"/>
  <c r="F13" i="43"/>
  <c r="G13" i="43"/>
  <c r="D14" i="43"/>
  <c r="E14" i="43"/>
  <c r="G97" i="43"/>
  <c r="F97" i="43"/>
  <c r="D97" i="43"/>
  <c r="D95" i="43"/>
  <c r="D96" i="43"/>
  <c r="D98" i="43"/>
  <c r="D99" i="43"/>
  <c r="D100" i="43"/>
  <c r="D101" i="43"/>
  <c r="D102" i="43"/>
  <c r="D103" i="43"/>
  <c r="D104" i="43"/>
  <c r="D105" i="43"/>
  <c r="D106" i="43"/>
  <c r="D107" i="43"/>
  <c r="D108" i="43"/>
  <c r="D109" i="43"/>
  <c r="D110" i="43"/>
  <c r="D111" i="43"/>
  <c r="D112" i="43"/>
  <c r="D113" i="43"/>
  <c r="D114" i="43"/>
  <c r="D115" i="43"/>
  <c r="G95" i="43"/>
  <c r="G96" i="43"/>
  <c r="G98" i="43"/>
  <c r="G99" i="43"/>
  <c r="G100" i="43"/>
  <c r="G101" i="43"/>
  <c r="G102" i="43"/>
  <c r="G103" i="43"/>
  <c r="G104" i="43"/>
  <c r="G105" i="43"/>
  <c r="G106" i="43"/>
  <c r="G107" i="43"/>
  <c r="G108" i="43"/>
  <c r="G109" i="43"/>
  <c r="G110" i="43"/>
  <c r="G111" i="43"/>
  <c r="G112" i="43"/>
  <c r="G113" i="43"/>
  <c r="G114" i="43"/>
  <c r="G115" i="43"/>
  <c r="G94" i="43"/>
  <c r="D61" i="31"/>
  <c r="B61" i="31" s="1"/>
  <c r="D12" i="31"/>
  <c r="G122" i="43"/>
  <c r="G87" i="43" s="1"/>
  <c r="G86" i="43" s="1"/>
  <c r="G86" i="45"/>
  <c r="G52" i="45"/>
  <c r="G87" i="45"/>
  <c r="G123" i="43" l="1"/>
  <c r="D99" i="45"/>
  <c r="F94" i="45"/>
  <c r="G94" i="45"/>
  <c r="F116" i="45"/>
  <c r="F99" i="45"/>
  <c r="I122" i="45"/>
  <c r="I123" i="45"/>
  <c r="I125" i="45"/>
  <c r="F123" i="43"/>
  <c r="D123" i="43"/>
  <c r="G99" i="45"/>
  <c r="G123" i="45"/>
  <c r="F123" i="45"/>
  <c r="D123" i="45"/>
  <c r="G13" i="45"/>
  <c r="F13" i="45"/>
  <c r="D13" i="45"/>
  <c r="E99" i="45"/>
  <c r="B71" i="31"/>
  <c r="B70" i="31"/>
  <c r="B69" i="31"/>
  <c r="C9" i="31"/>
  <c r="E13" i="44"/>
  <c r="F13" i="44"/>
  <c r="G13" i="44"/>
  <c r="F55" i="44"/>
  <c r="F52" i="44" s="1"/>
  <c r="G31" i="44"/>
  <c r="D94" i="45" l="1"/>
  <c r="D13" i="44"/>
  <c r="F116" i="44"/>
  <c r="F120" i="44"/>
  <c r="F126" i="44" s="1"/>
  <c r="C12" i="31"/>
  <c r="D99" i="44" l="1"/>
  <c r="D94" i="44" s="1"/>
  <c r="G99" i="44"/>
  <c r="G94" i="44" s="1"/>
  <c r="G10" i="44" s="1"/>
  <c r="F128" i="44"/>
  <c r="D68" i="31"/>
  <c r="F30" i="59"/>
  <c r="G89" i="63"/>
  <c r="G88" i="63"/>
  <c r="G88" i="62"/>
  <c r="G89" i="62"/>
  <c r="F125" i="44" l="1"/>
  <c r="F10" i="71"/>
  <c r="N66" i="31"/>
  <c r="N65" i="31"/>
  <c r="N59" i="31"/>
  <c r="N58" i="31"/>
  <c r="N57" i="31"/>
  <c r="N56" i="31"/>
  <c r="N51" i="31"/>
  <c r="N50" i="31"/>
  <c r="N49" i="31"/>
  <c r="N48" i="31"/>
  <c r="N47" i="31"/>
  <c r="N46" i="31"/>
  <c r="N24" i="31"/>
  <c r="N22" i="31"/>
  <c r="N21" i="31"/>
  <c r="N19" i="31"/>
  <c r="N18" i="31"/>
  <c r="N17" i="31"/>
  <c r="N16" i="31"/>
  <c r="N15" i="31"/>
  <c r="N13" i="31"/>
  <c r="N12" i="31"/>
  <c r="N10" i="31"/>
  <c r="G132" i="43"/>
  <c r="G130" i="43"/>
  <c r="G129" i="43"/>
  <c r="G119" i="43"/>
  <c r="G118" i="43"/>
  <c r="F132" i="43"/>
  <c r="F130" i="43"/>
  <c r="F129" i="43"/>
  <c r="F119" i="43"/>
  <c r="F118" i="43"/>
  <c r="F101" i="43"/>
  <c r="F102" i="43"/>
  <c r="F103" i="43"/>
  <c r="F104" i="43"/>
  <c r="F105" i="43"/>
  <c r="F106" i="43"/>
  <c r="F107" i="43"/>
  <c r="F108" i="43"/>
  <c r="F109" i="43"/>
  <c r="F110" i="43"/>
  <c r="F111" i="43"/>
  <c r="F112" i="43"/>
  <c r="F113" i="43"/>
  <c r="F114" i="43"/>
  <c r="F115" i="43"/>
  <c r="F100" i="43"/>
  <c r="F99" i="43"/>
  <c r="F98" i="43"/>
  <c r="F95" i="43"/>
  <c r="F96" i="43"/>
  <c r="D119" i="43"/>
  <c r="D118" i="43"/>
  <c r="E103" i="43"/>
  <c r="G135" i="71"/>
  <c r="I133" i="71" s="1"/>
  <c r="F135" i="71"/>
  <c r="D135" i="71"/>
  <c r="G131" i="71"/>
  <c r="G138" i="71" s="1"/>
  <c r="F131" i="71"/>
  <c r="F138" i="71" s="1"/>
  <c r="D131" i="71"/>
  <c r="D138" i="71" s="1"/>
  <c r="G127" i="71"/>
  <c r="F127" i="71"/>
  <c r="I103" i="71"/>
  <c r="G103" i="71"/>
  <c r="F103" i="71"/>
  <c r="D103" i="71"/>
  <c r="G97" i="71"/>
  <c r="F97" i="71"/>
  <c r="G94" i="71"/>
  <c r="F94" i="71"/>
  <c r="G90" i="71"/>
  <c r="F90" i="71"/>
  <c r="D90" i="71"/>
  <c r="G89" i="71"/>
  <c r="F89" i="71"/>
  <c r="D89" i="71"/>
  <c r="G84" i="71"/>
  <c r="G55" i="71" s="1"/>
  <c r="G80" i="71"/>
  <c r="F80" i="71"/>
  <c r="F55" i="71" s="1"/>
  <c r="G50" i="71"/>
  <c r="F50" i="71"/>
  <c r="D50" i="71"/>
  <c r="G45" i="71"/>
  <c r="F45" i="71"/>
  <c r="G43" i="71"/>
  <c r="F43" i="71"/>
  <c r="G42" i="71"/>
  <c r="F42" i="71"/>
  <c r="G35" i="71"/>
  <c r="F35" i="71"/>
  <c r="D35" i="71"/>
  <c r="G34" i="71"/>
  <c r="F34" i="71"/>
  <c r="D34" i="71"/>
  <c r="G31" i="71"/>
  <c r="F31" i="71"/>
  <c r="D31" i="71"/>
  <c r="G30" i="71"/>
  <c r="F30" i="71"/>
  <c r="D30" i="71"/>
  <c r="G29" i="71"/>
  <c r="F29" i="71"/>
  <c r="D29" i="71"/>
  <c r="G28" i="71"/>
  <c r="F28" i="71"/>
  <c r="D28" i="71"/>
  <c r="G27" i="71"/>
  <c r="F27" i="71"/>
  <c r="D27" i="71"/>
  <c r="G26" i="71"/>
  <c r="F26" i="71"/>
  <c r="D26" i="71"/>
  <c r="G25" i="71"/>
  <c r="F25" i="71"/>
  <c r="D25" i="71"/>
  <c r="G24" i="71"/>
  <c r="F24" i="71"/>
  <c r="D24" i="71"/>
  <c r="G23" i="71"/>
  <c r="F23" i="71"/>
  <c r="D23" i="71"/>
  <c r="G22" i="71"/>
  <c r="F22" i="71"/>
  <c r="D22" i="71"/>
  <c r="G21" i="71"/>
  <c r="F21" i="71"/>
  <c r="D21" i="71"/>
  <c r="G20" i="71"/>
  <c r="F20" i="71"/>
  <c r="D20" i="71"/>
  <c r="G19" i="71"/>
  <c r="F19" i="71"/>
  <c r="D19" i="71"/>
  <c r="G18" i="71"/>
  <c r="F18" i="71"/>
  <c r="D18" i="71"/>
  <c r="G17" i="71"/>
  <c r="F17" i="71"/>
  <c r="D17" i="71"/>
  <c r="G16" i="71"/>
  <c r="F16" i="71"/>
  <c r="D16" i="71"/>
  <c r="G15" i="71"/>
  <c r="F15" i="71"/>
  <c r="G14" i="71"/>
  <c r="F14" i="71"/>
  <c r="D14" i="71"/>
  <c r="G13" i="71"/>
  <c r="F13" i="71"/>
  <c r="D13" i="71"/>
  <c r="G12" i="71"/>
  <c r="F12" i="71"/>
  <c r="D12" i="71"/>
  <c r="G11" i="71"/>
  <c r="F11" i="71"/>
  <c r="D11" i="71"/>
  <c r="G10" i="71"/>
  <c r="G13" i="69"/>
  <c r="F13" i="69"/>
  <c r="D13" i="69"/>
  <c r="M12" i="31"/>
  <c r="M46" i="31"/>
  <c r="M22" i="31"/>
  <c r="M58" i="31"/>
  <c r="M57" i="31"/>
  <c r="M56" i="31"/>
  <c r="M51" i="31"/>
  <c r="M50" i="31"/>
  <c r="M49" i="31"/>
  <c r="M48" i="31"/>
  <c r="M47" i="31"/>
  <c r="M24" i="31"/>
  <c r="M21" i="31"/>
  <c r="M19" i="31"/>
  <c r="M18" i="31"/>
  <c r="M13" i="31"/>
  <c r="M66" i="31"/>
  <c r="M65" i="31"/>
  <c r="M59" i="31"/>
  <c r="M17" i="31"/>
  <c r="M16" i="31"/>
  <c r="M15" i="31"/>
  <c r="M10" i="31"/>
  <c r="N14" i="31" l="1"/>
  <c r="N8" i="31" s="1"/>
  <c r="D87" i="71"/>
  <c r="D52" i="71" s="1"/>
  <c r="F87" i="71"/>
  <c r="F52" i="71" s="1"/>
  <c r="N20" i="31"/>
  <c r="N23" i="31"/>
  <c r="G87" i="71"/>
  <c r="G52" i="71" s="1"/>
  <c r="G91" i="71"/>
  <c r="G36" i="71"/>
  <c r="G39" i="71" s="1"/>
  <c r="G140" i="71"/>
  <c r="F140" i="71"/>
  <c r="F36" i="71"/>
  <c r="F39" i="71" s="1"/>
  <c r="F32" i="71"/>
  <c r="F94" i="43"/>
  <c r="D15" i="71"/>
  <c r="D127" i="71"/>
  <c r="D140" i="71" s="1"/>
  <c r="D36" i="71"/>
  <c r="B12" i="31"/>
  <c r="G32" i="71"/>
  <c r="D39" i="71"/>
  <c r="M14" i="31"/>
  <c r="M8" i="31" s="1"/>
  <c r="M20" i="31"/>
  <c r="M23" i="31"/>
  <c r="E119" i="43"/>
  <c r="E106" i="43"/>
  <c r="E107" i="43"/>
  <c r="E108" i="43"/>
  <c r="E109" i="43"/>
  <c r="E110" i="43"/>
  <c r="E111" i="43"/>
  <c r="E112" i="43"/>
  <c r="E113" i="43"/>
  <c r="E114" i="43"/>
  <c r="E115" i="43"/>
  <c r="E95" i="43"/>
  <c r="E96" i="43"/>
  <c r="E98" i="43"/>
  <c r="E99" i="43"/>
  <c r="E100" i="43"/>
  <c r="E101" i="43"/>
  <c r="E102" i="43"/>
  <c r="E104" i="43"/>
  <c r="E105" i="43"/>
  <c r="E35" i="43"/>
  <c r="E34" i="43"/>
  <c r="E29" i="43"/>
  <c r="E28" i="43"/>
  <c r="E27" i="43"/>
  <c r="E26" i="43"/>
  <c r="E25" i="43"/>
  <c r="E24" i="43"/>
  <c r="E23" i="43"/>
  <c r="E22" i="43"/>
  <c r="E21" i="43"/>
  <c r="E20" i="43"/>
  <c r="E19" i="43"/>
  <c r="E18" i="43"/>
  <c r="E17" i="43"/>
  <c r="E16" i="43"/>
  <c r="E15" i="43"/>
  <c r="E10" i="43"/>
  <c r="G135" i="69"/>
  <c r="I133" i="69" s="1"/>
  <c r="F135" i="69"/>
  <c r="D135" i="69"/>
  <c r="G131" i="69"/>
  <c r="G138" i="69" s="1"/>
  <c r="F131" i="69"/>
  <c r="F138" i="69" s="1"/>
  <c r="D131" i="69"/>
  <c r="D138" i="69" s="1"/>
  <c r="I103" i="69"/>
  <c r="G103" i="69"/>
  <c r="F103" i="69"/>
  <c r="D103" i="69"/>
  <c r="G97" i="69"/>
  <c r="F97" i="69"/>
  <c r="G94" i="69"/>
  <c r="F94" i="69"/>
  <c r="G90" i="69"/>
  <c r="F90" i="69"/>
  <c r="D90" i="69"/>
  <c r="G89" i="69"/>
  <c r="F89" i="69"/>
  <c r="D89" i="69"/>
  <c r="G84" i="69"/>
  <c r="G55" i="69" s="1"/>
  <c r="F80" i="69"/>
  <c r="F55" i="69" s="1"/>
  <c r="G27" i="69"/>
  <c r="G24" i="69"/>
  <c r="G23" i="69"/>
  <c r="G22" i="69"/>
  <c r="G11" i="69"/>
  <c r="G80" i="69"/>
  <c r="G50" i="69"/>
  <c r="F50" i="69"/>
  <c r="D50" i="69"/>
  <c r="G45" i="69"/>
  <c r="F45" i="69"/>
  <c r="G43" i="69"/>
  <c r="F43" i="69"/>
  <c r="G42" i="69"/>
  <c r="F42" i="69"/>
  <c r="G35" i="69"/>
  <c r="F35" i="69"/>
  <c r="D35" i="69"/>
  <c r="G34" i="69"/>
  <c r="F34" i="69"/>
  <c r="D34" i="69"/>
  <c r="G31" i="69"/>
  <c r="F31" i="69"/>
  <c r="D31" i="69"/>
  <c r="G30" i="69"/>
  <c r="F30" i="69"/>
  <c r="D30" i="69"/>
  <c r="G29" i="69"/>
  <c r="F29" i="69"/>
  <c r="D29" i="69"/>
  <c r="G28" i="69"/>
  <c r="F28" i="69"/>
  <c r="D28" i="69"/>
  <c r="F27" i="69"/>
  <c r="D27" i="69"/>
  <c r="G26" i="69"/>
  <c r="F26" i="69"/>
  <c r="D26" i="69"/>
  <c r="G25" i="69"/>
  <c r="F25" i="69"/>
  <c r="D25" i="69"/>
  <c r="F24" i="69"/>
  <c r="D24" i="69"/>
  <c r="F23" i="69"/>
  <c r="D23" i="69"/>
  <c r="F22" i="69"/>
  <c r="D22" i="69"/>
  <c r="F21" i="69"/>
  <c r="D21" i="69"/>
  <c r="G20" i="69"/>
  <c r="F20" i="69"/>
  <c r="D20" i="69"/>
  <c r="G19" i="69"/>
  <c r="F19" i="69"/>
  <c r="D19" i="69"/>
  <c r="G18" i="69"/>
  <c r="F18" i="69"/>
  <c r="D18" i="69"/>
  <c r="G17" i="69"/>
  <c r="F17" i="69"/>
  <c r="D17" i="69"/>
  <c r="G16" i="69"/>
  <c r="F16" i="69"/>
  <c r="D16" i="69"/>
  <c r="G14" i="69"/>
  <c r="F14" i="69"/>
  <c r="D14" i="69"/>
  <c r="G12" i="69"/>
  <c r="F12" i="69"/>
  <c r="D12" i="69"/>
  <c r="F11" i="69"/>
  <c r="D11" i="69"/>
  <c r="D12" i="61"/>
  <c r="F12" i="62"/>
  <c r="F12" i="63"/>
  <c r="M64" i="31" l="1"/>
  <c r="N64" i="31"/>
  <c r="I138" i="71"/>
  <c r="D10" i="71"/>
  <c r="G41" i="71"/>
  <c r="G38" i="71" s="1"/>
  <c r="I38" i="71" s="1"/>
  <c r="I105" i="71"/>
  <c r="I129" i="71"/>
  <c r="G143" i="71"/>
  <c r="G145" i="71" s="1"/>
  <c r="G137" i="71"/>
  <c r="I137" i="71" s="1"/>
  <c r="F137" i="71"/>
  <c r="F143" i="71"/>
  <c r="F145" i="71" s="1"/>
  <c r="F41" i="71"/>
  <c r="F38" i="71" s="1"/>
  <c r="D94" i="43"/>
  <c r="D137" i="71"/>
  <c r="F127" i="69"/>
  <c r="F140" i="69" s="1"/>
  <c r="F36" i="69"/>
  <c r="F39" i="69" s="1"/>
  <c r="D15" i="69"/>
  <c r="D36" i="69"/>
  <c r="D39" i="69" s="1"/>
  <c r="F15" i="69"/>
  <c r="G36" i="69"/>
  <c r="G87" i="69"/>
  <c r="G52" i="69" s="1"/>
  <c r="D87" i="69"/>
  <c r="D52" i="69" s="1"/>
  <c r="F87" i="69"/>
  <c r="F52" i="69" s="1"/>
  <c r="G10" i="69"/>
  <c r="G127" i="69"/>
  <c r="G140" i="69" s="1"/>
  <c r="G15" i="69"/>
  <c r="G21" i="69"/>
  <c r="F10" i="69"/>
  <c r="G91" i="69"/>
  <c r="F12" i="68"/>
  <c r="D32" i="71" l="1"/>
  <c r="D41" i="71" s="1"/>
  <c r="D38" i="71" s="1"/>
  <c r="I10" i="71"/>
  <c r="I41" i="71"/>
  <c r="I34" i="71"/>
  <c r="I39" i="71"/>
  <c r="G44" i="71"/>
  <c r="G46" i="71" s="1"/>
  <c r="F44" i="71"/>
  <c r="F46" i="71" s="1"/>
  <c r="D44" i="71"/>
  <c r="D46" i="71" s="1"/>
  <c r="D10" i="69"/>
  <c r="D127" i="69"/>
  <c r="D140" i="69" s="1"/>
  <c r="D137" i="69" s="1"/>
  <c r="F137" i="69"/>
  <c r="F32" i="69"/>
  <c r="F41" i="69" s="1"/>
  <c r="F44" i="69" s="1"/>
  <c r="F46" i="69" s="1"/>
  <c r="F143" i="69"/>
  <c r="F145" i="69" s="1"/>
  <c r="I138" i="69"/>
  <c r="G39" i="69"/>
  <c r="I105" i="69"/>
  <c r="I129" i="69"/>
  <c r="G143" i="69"/>
  <c r="G145" i="69" s="1"/>
  <c r="G137" i="69"/>
  <c r="I137" i="69" s="1"/>
  <c r="G32" i="69"/>
  <c r="G59" i="43"/>
  <c r="G60" i="43"/>
  <c r="G61" i="43"/>
  <c r="G62" i="43"/>
  <c r="G63" i="43"/>
  <c r="G65" i="43"/>
  <c r="G67" i="43"/>
  <c r="G68" i="43"/>
  <c r="G69" i="43"/>
  <c r="G70" i="43"/>
  <c r="G71" i="43"/>
  <c r="G73" i="43"/>
  <c r="G74" i="43"/>
  <c r="G58" i="43"/>
  <c r="G83" i="43"/>
  <c r="G82" i="43"/>
  <c r="G64" i="43"/>
  <c r="G66" i="43"/>
  <c r="G72" i="43"/>
  <c r="G75" i="43"/>
  <c r="G76" i="43"/>
  <c r="G77" i="43"/>
  <c r="G78" i="43"/>
  <c r="G79" i="43"/>
  <c r="L66" i="31"/>
  <c r="L65" i="31"/>
  <c r="L22" i="31"/>
  <c r="L57" i="31"/>
  <c r="L58" i="31"/>
  <c r="L59" i="31"/>
  <c r="L56" i="31"/>
  <c r="L48" i="31"/>
  <c r="L49" i="31"/>
  <c r="L50" i="31"/>
  <c r="L51" i="31"/>
  <c r="L47" i="31"/>
  <c r="L46" i="31"/>
  <c r="L24" i="31"/>
  <c r="L21" i="31"/>
  <c r="L16" i="31"/>
  <c r="L17" i="31"/>
  <c r="L18" i="31"/>
  <c r="L19" i="31"/>
  <c r="L15" i="31"/>
  <c r="L13" i="31"/>
  <c r="L10" i="31"/>
  <c r="D32" i="69" l="1"/>
  <c r="D41" i="69" s="1"/>
  <c r="D38" i="69" s="1"/>
  <c r="F38" i="69"/>
  <c r="D44" i="69"/>
  <c r="D46" i="69" s="1"/>
  <c r="G41" i="69"/>
  <c r="I41" i="69" s="1"/>
  <c r="G79" i="68"/>
  <c r="G133" i="68"/>
  <c r="I131" i="68" s="1"/>
  <c r="F133" i="68"/>
  <c r="D133" i="68"/>
  <c r="G129" i="68"/>
  <c r="G136" i="68" s="1"/>
  <c r="F129" i="68"/>
  <c r="F136" i="68" s="1"/>
  <c r="D129" i="68"/>
  <c r="D136" i="68" s="1"/>
  <c r="I102" i="68"/>
  <c r="G102" i="68"/>
  <c r="F102" i="68"/>
  <c r="D102" i="68"/>
  <c r="G96" i="68"/>
  <c r="F96" i="68"/>
  <c r="G93" i="68"/>
  <c r="F93" i="68"/>
  <c r="G89" i="68"/>
  <c r="F89" i="68"/>
  <c r="D89" i="68"/>
  <c r="D86" i="68" s="1"/>
  <c r="D51" i="68" s="1"/>
  <c r="G88" i="68"/>
  <c r="F88" i="68"/>
  <c r="D88" i="68"/>
  <c r="G83" i="68"/>
  <c r="G54" i="68" s="1"/>
  <c r="F79" i="68"/>
  <c r="F54" i="68"/>
  <c r="G49" i="68"/>
  <c r="F49" i="68"/>
  <c r="D49" i="68"/>
  <c r="G44" i="68"/>
  <c r="F44" i="68"/>
  <c r="G42" i="68"/>
  <c r="F42" i="68"/>
  <c r="G41" i="68"/>
  <c r="F41" i="68"/>
  <c r="G34" i="68"/>
  <c r="F34" i="68"/>
  <c r="D34" i="68"/>
  <c r="G33" i="68"/>
  <c r="F33" i="68"/>
  <c r="D33" i="68"/>
  <c r="G30" i="68"/>
  <c r="F30" i="68"/>
  <c r="D30" i="68"/>
  <c r="G29" i="68"/>
  <c r="F29" i="68"/>
  <c r="D29" i="68"/>
  <c r="G28" i="68"/>
  <c r="F28" i="68"/>
  <c r="D28" i="68"/>
  <c r="G27" i="68"/>
  <c r="F27" i="68"/>
  <c r="D27" i="68"/>
  <c r="G26" i="68"/>
  <c r="F26" i="68"/>
  <c r="D26" i="68"/>
  <c r="G25" i="68"/>
  <c r="F25" i="68"/>
  <c r="D25" i="68"/>
  <c r="G24" i="68"/>
  <c r="F24" i="68"/>
  <c r="D24" i="68"/>
  <c r="G23" i="68"/>
  <c r="F23" i="68"/>
  <c r="D23" i="68"/>
  <c r="G22" i="68"/>
  <c r="F22" i="68"/>
  <c r="D22" i="68"/>
  <c r="G21" i="68"/>
  <c r="F21" i="68"/>
  <c r="D21" i="68"/>
  <c r="G20" i="68"/>
  <c r="F20" i="68"/>
  <c r="D20" i="68"/>
  <c r="G19" i="68"/>
  <c r="F19" i="68"/>
  <c r="D19" i="68"/>
  <c r="G18" i="68"/>
  <c r="F18" i="68"/>
  <c r="D18" i="68"/>
  <c r="G17" i="68"/>
  <c r="F17" i="68"/>
  <c r="D17" i="68"/>
  <c r="G16" i="68"/>
  <c r="F16" i="68"/>
  <c r="D16" i="68"/>
  <c r="G15" i="68"/>
  <c r="F15" i="68"/>
  <c r="D15" i="68"/>
  <c r="G13" i="68"/>
  <c r="F13" i="68"/>
  <c r="D13" i="68"/>
  <c r="G12" i="68"/>
  <c r="D12" i="68"/>
  <c r="G11" i="68"/>
  <c r="F11" i="68"/>
  <c r="D11" i="68"/>
  <c r="F86" i="68" l="1"/>
  <c r="F51" i="68" s="1"/>
  <c r="G38" i="69"/>
  <c r="I38" i="69" s="1"/>
  <c r="G44" i="69"/>
  <c r="G46" i="69" s="1"/>
  <c r="I34" i="69"/>
  <c r="I39" i="69"/>
  <c r="I10" i="69"/>
  <c r="D35" i="68"/>
  <c r="D38" i="68" s="1"/>
  <c r="G90" i="68"/>
  <c r="F35" i="68"/>
  <c r="F38" i="68" s="1"/>
  <c r="G86" i="68"/>
  <c r="G51" i="68" s="1"/>
  <c r="G35" i="68"/>
  <c r="G38" i="68" s="1"/>
  <c r="D10" i="68"/>
  <c r="D125" i="68"/>
  <c r="D138" i="68" s="1"/>
  <c r="D14" i="68"/>
  <c r="G14" i="68"/>
  <c r="F14" i="68"/>
  <c r="G125" i="68"/>
  <c r="G10" i="68"/>
  <c r="F10" i="68"/>
  <c r="F125" i="68"/>
  <c r="F138" i="68" s="1"/>
  <c r="D31" i="68" l="1"/>
  <c r="F31" i="68"/>
  <c r="F40" i="68" s="1"/>
  <c r="F37" i="68" s="1"/>
  <c r="G31" i="68"/>
  <c r="G40" i="68" s="1"/>
  <c r="D135" i="68"/>
  <c r="D40" i="68"/>
  <c r="D37" i="68" s="1"/>
  <c r="F141" i="68"/>
  <c r="F143" i="68" s="1"/>
  <c r="F135" i="68"/>
  <c r="F43" i="68"/>
  <c r="F45" i="68" s="1"/>
  <c r="G138" i="68"/>
  <c r="G79" i="63"/>
  <c r="F44" i="63"/>
  <c r="D49" i="63"/>
  <c r="D89" i="63"/>
  <c r="D88" i="63"/>
  <c r="D22" i="63"/>
  <c r="D23" i="63"/>
  <c r="D24" i="63"/>
  <c r="D25" i="63"/>
  <c r="D26" i="63"/>
  <c r="D27" i="63"/>
  <c r="D28" i="63"/>
  <c r="D29" i="63"/>
  <c r="D30" i="63"/>
  <c r="D21" i="63"/>
  <c r="D16" i="63"/>
  <c r="D17" i="63"/>
  <c r="D18" i="63"/>
  <c r="D19" i="63"/>
  <c r="D20" i="63"/>
  <c r="D12" i="63"/>
  <c r="D13" i="63"/>
  <c r="F89" i="63"/>
  <c r="F88" i="63"/>
  <c r="K66" i="31"/>
  <c r="K65" i="31"/>
  <c r="K68" i="31"/>
  <c r="F86" i="63" l="1"/>
  <c r="D86" i="63"/>
  <c r="D51" i="63" s="1"/>
  <c r="D43" i="68"/>
  <c r="D45" i="68" s="1"/>
  <c r="I104" i="68"/>
  <c r="G141" i="68"/>
  <c r="G143" i="68" s="1"/>
  <c r="I127" i="68"/>
  <c r="G135" i="68"/>
  <c r="I135" i="68" s="1"/>
  <c r="I136" i="68"/>
  <c r="G43" i="68"/>
  <c r="G45" i="68" s="1"/>
  <c r="G37" i="68"/>
  <c r="I37" i="68" s="1"/>
  <c r="I33" i="68"/>
  <c r="I38" i="68"/>
  <c r="I10" i="68"/>
  <c r="G84" i="43"/>
  <c r="G55" i="43" s="1"/>
  <c r="G52" i="43" s="1"/>
  <c r="F96" i="63"/>
  <c r="F93" i="63"/>
  <c r="F33" i="61"/>
  <c r="F34" i="61"/>
  <c r="F11" i="61"/>
  <c r="F12" i="61"/>
  <c r="F13" i="61"/>
  <c r="F15" i="61"/>
  <c r="F16" i="61"/>
  <c r="F17" i="61"/>
  <c r="F18" i="61"/>
  <c r="F19" i="61"/>
  <c r="F21" i="61"/>
  <c r="F22" i="61"/>
  <c r="F23" i="61"/>
  <c r="F24" i="61"/>
  <c r="F25" i="61"/>
  <c r="F26" i="61"/>
  <c r="F27" i="61"/>
  <c r="F28" i="61"/>
  <c r="F29" i="61"/>
  <c r="F30" i="61"/>
  <c r="F10" i="67"/>
  <c r="F17" i="67"/>
  <c r="F11" i="67"/>
  <c r="F12" i="67"/>
  <c r="F13" i="67"/>
  <c r="F14" i="67"/>
  <c r="F15" i="67"/>
  <c r="F16" i="67"/>
  <c r="F18" i="67"/>
  <c r="F19" i="67"/>
  <c r="F20" i="67"/>
  <c r="F21" i="67"/>
  <c r="F22" i="67"/>
  <c r="F23" i="67"/>
  <c r="F24" i="67"/>
  <c r="F25" i="67"/>
  <c r="F26" i="67"/>
  <c r="F27" i="67"/>
  <c r="F28" i="67"/>
  <c r="F29" i="67"/>
  <c r="F30" i="67"/>
  <c r="G83" i="67"/>
  <c r="F83" i="67"/>
  <c r="F54" i="67" s="1"/>
  <c r="F31" i="67" l="1"/>
  <c r="D116" i="43"/>
  <c r="G96" i="63"/>
  <c r="G116" i="43" l="1"/>
  <c r="G93" i="63"/>
  <c r="F59" i="43"/>
  <c r="F60" i="43"/>
  <c r="F62" i="43"/>
  <c r="F63" i="43"/>
  <c r="F64" i="43"/>
  <c r="F65" i="43"/>
  <c r="F66" i="43"/>
  <c r="F67" i="43"/>
  <c r="F68" i="43"/>
  <c r="F69" i="43"/>
  <c r="F70" i="43"/>
  <c r="F71" i="43"/>
  <c r="F72" i="43"/>
  <c r="F73" i="43"/>
  <c r="F74" i="43"/>
  <c r="F75" i="43"/>
  <c r="F76" i="43"/>
  <c r="F77" i="43"/>
  <c r="F78" i="43"/>
  <c r="F79" i="43"/>
  <c r="F89" i="62"/>
  <c r="F88" i="62"/>
  <c r="F86" i="62" l="1"/>
  <c r="G125" i="61"/>
  <c r="F125" i="61" l="1"/>
  <c r="G125" i="62"/>
  <c r="J68" i="31"/>
  <c r="G89" i="67" l="1"/>
  <c r="G88" i="67"/>
  <c r="G83" i="61"/>
  <c r="G89" i="61"/>
  <c r="G88" i="61"/>
  <c r="F83" i="43"/>
  <c r="F82" i="43"/>
  <c r="G54" i="67" l="1"/>
  <c r="G96" i="62"/>
  <c r="F96" i="62"/>
  <c r="G93" i="62"/>
  <c r="G20" i="62" s="1"/>
  <c r="G49" i="62"/>
  <c r="F49" i="62"/>
  <c r="F93" i="62" l="1"/>
  <c r="G129" i="61"/>
  <c r="G136" i="61" s="1"/>
  <c r="I68" i="31"/>
  <c r="L68" i="31"/>
  <c r="M68" i="31"/>
  <c r="N68" i="31"/>
  <c r="M76" i="31" l="1"/>
  <c r="F83" i="61"/>
  <c r="G79" i="61"/>
  <c r="G54" i="61" s="1"/>
  <c r="F89" i="61" l="1"/>
  <c r="F88" i="61"/>
  <c r="F96" i="61" l="1"/>
  <c r="F93" i="61"/>
  <c r="F20" i="61" s="1"/>
  <c r="F90" i="61"/>
  <c r="F86" i="61"/>
  <c r="F88" i="67"/>
  <c r="F89" i="67"/>
  <c r="F90" i="67" l="1"/>
  <c r="H19" i="31"/>
  <c r="H46" i="31"/>
  <c r="H22" i="31"/>
  <c r="H24" i="31"/>
  <c r="H21" i="31"/>
  <c r="H18" i="31"/>
  <c r="H17" i="31"/>
  <c r="H10" i="31"/>
  <c r="H13" i="31"/>
  <c r="H47" i="31"/>
  <c r="H57" i="31"/>
  <c r="H58" i="31"/>
  <c r="H56" i="31"/>
  <c r="H51" i="31"/>
  <c r="H50" i="31"/>
  <c r="H49" i="31"/>
  <c r="H48" i="31"/>
  <c r="H16" i="31"/>
  <c r="H15" i="31"/>
  <c r="H68" i="31"/>
  <c r="H66" i="31"/>
  <c r="H65" i="31"/>
  <c r="H59" i="31"/>
  <c r="G14" i="67" l="1"/>
  <c r="G133" i="67"/>
  <c r="F133" i="67"/>
  <c r="D133" i="67"/>
  <c r="G129" i="67"/>
  <c r="G136" i="67" s="1"/>
  <c r="F129" i="67"/>
  <c r="F136" i="67" s="1"/>
  <c r="D129" i="67"/>
  <c r="D136" i="67" s="1"/>
  <c r="D14" i="67"/>
  <c r="I102" i="67"/>
  <c r="G102" i="67"/>
  <c r="F102" i="67"/>
  <c r="D102" i="67"/>
  <c r="G95" i="67"/>
  <c r="G96" i="67" s="1"/>
  <c r="G90" i="67"/>
  <c r="F86" i="67"/>
  <c r="F51" i="67" s="1"/>
  <c r="G79" i="67"/>
  <c r="F79" i="67"/>
  <c r="D54" i="67"/>
  <c r="G49" i="67"/>
  <c r="F49" i="67"/>
  <c r="G44" i="67"/>
  <c r="F44" i="67"/>
  <c r="G42" i="67"/>
  <c r="F42" i="67"/>
  <c r="G41" i="67"/>
  <c r="F41" i="67"/>
  <c r="G34" i="67"/>
  <c r="F34" i="67"/>
  <c r="D34" i="67"/>
  <c r="G33" i="67"/>
  <c r="F33" i="67"/>
  <c r="D33" i="67"/>
  <c r="G30" i="67"/>
  <c r="D30" i="67"/>
  <c r="G29" i="67"/>
  <c r="D29" i="67"/>
  <c r="G28" i="67"/>
  <c r="D28" i="67"/>
  <c r="G27" i="67"/>
  <c r="D27" i="67"/>
  <c r="G26" i="67"/>
  <c r="D26" i="67"/>
  <c r="G25" i="67"/>
  <c r="D25" i="67"/>
  <c r="G24" i="67"/>
  <c r="D24" i="67"/>
  <c r="G23" i="67"/>
  <c r="D23" i="67"/>
  <c r="G22" i="67"/>
  <c r="D22" i="67"/>
  <c r="G21" i="67"/>
  <c r="D21" i="67"/>
  <c r="G20" i="67"/>
  <c r="D20" i="67"/>
  <c r="G19" i="67"/>
  <c r="D19" i="67"/>
  <c r="G18" i="67"/>
  <c r="D18" i="67"/>
  <c r="G17" i="67"/>
  <c r="D17" i="67"/>
  <c r="G16" i="67"/>
  <c r="D16" i="67"/>
  <c r="G15" i="67"/>
  <c r="D15" i="67"/>
  <c r="G13" i="67"/>
  <c r="D13" i="67"/>
  <c r="G12" i="67"/>
  <c r="D12" i="67"/>
  <c r="G11" i="67"/>
  <c r="D11" i="67"/>
  <c r="F66" i="31"/>
  <c r="F65" i="31"/>
  <c r="E66" i="31"/>
  <c r="E65" i="31"/>
  <c r="F86" i="59"/>
  <c r="F35" i="67" l="1"/>
  <c r="F120" i="43"/>
  <c r="F126" i="43" s="1"/>
  <c r="D35" i="67"/>
  <c r="D38" i="67" s="1"/>
  <c r="I131" i="67"/>
  <c r="G35" i="67"/>
  <c r="G38" i="67" s="1"/>
  <c r="G125" i="67"/>
  <c r="G138" i="67" s="1"/>
  <c r="G93" i="67"/>
  <c r="G86" i="67"/>
  <c r="F38" i="67"/>
  <c r="D10" i="67"/>
  <c r="D31" i="67" s="1"/>
  <c r="F54" i="59"/>
  <c r="F51" i="59" s="1"/>
  <c r="I127" i="67" l="1"/>
  <c r="G10" i="67"/>
  <c r="D125" i="67"/>
  <c r="D138" i="67" s="1"/>
  <c r="F40" i="67"/>
  <c r="D40" i="67"/>
  <c r="D43" i="67" s="1"/>
  <c r="D45" i="67" s="1"/>
  <c r="F125" i="67"/>
  <c r="F138" i="67" s="1"/>
  <c r="G51" i="67"/>
  <c r="I104" i="67"/>
  <c r="I136" i="67"/>
  <c r="G135" i="67"/>
  <c r="I135" i="67" s="1"/>
  <c r="G141" i="67"/>
  <c r="G143" i="67" s="1"/>
  <c r="G66" i="31"/>
  <c r="G65" i="31"/>
  <c r="G68" i="31"/>
  <c r="F43" i="67" l="1"/>
  <c r="F45" i="67" s="1"/>
  <c r="D135" i="67"/>
  <c r="F141" i="67"/>
  <c r="F143" i="67" s="1"/>
  <c r="F135" i="67"/>
  <c r="G31" i="67"/>
  <c r="G40" i="67" s="1"/>
  <c r="I38" i="67" s="1"/>
  <c r="F37" i="67"/>
  <c r="D37" i="67"/>
  <c r="F34" i="59"/>
  <c r="F33" i="59"/>
  <c r="F29" i="59"/>
  <c r="F28" i="59"/>
  <c r="F27" i="59"/>
  <c r="F26" i="59"/>
  <c r="F25" i="59"/>
  <c r="F24" i="59"/>
  <c r="F23" i="59"/>
  <c r="F22" i="59"/>
  <c r="F21" i="59"/>
  <c r="F20" i="59"/>
  <c r="F19" i="59"/>
  <c r="F18" i="59"/>
  <c r="F17" i="59"/>
  <c r="F16" i="59"/>
  <c r="F15" i="59"/>
  <c r="F14" i="59"/>
  <c r="F12" i="59"/>
  <c r="F11" i="59"/>
  <c r="F10" i="59"/>
  <c r="I10" i="67" l="1"/>
  <c r="I33" i="67"/>
  <c r="G43" i="67"/>
  <c r="G45" i="67" s="1"/>
  <c r="G37" i="67"/>
  <c r="I37" i="67" s="1"/>
  <c r="G95" i="59"/>
  <c r="G96" i="59" s="1"/>
  <c r="D102" i="59"/>
  <c r="F102" i="59"/>
  <c r="G102" i="59"/>
  <c r="I102" i="59"/>
  <c r="G12" i="58"/>
  <c r="F68" i="31"/>
  <c r="G93" i="59" l="1"/>
  <c r="G95" i="58"/>
  <c r="G96" i="58" s="1"/>
  <c r="G93" i="58" l="1"/>
  <c r="F15" i="58"/>
  <c r="F16" i="58"/>
  <c r="F17" i="58"/>
  <c r="F18" i="58"/>
  <c r="F19" i="58"/>
  <c r="F20" i="58"/>
  <c r="F21" i="58"/>
  <c r="F22" i="58"/>
  <c r="F23" i="58"/>
  <c r="F24" i="58"/>
  <c r="F25" i="58"/>
  <c r="F26" i="58"/>
  <c r="F27" i="58"/>
  <c r="F28" i="58"/>
  <c r="F29" i="58"/>
  <c r="F30" i="58"/>
  <c r="F13" i="58"/>
  <c r="F12" i="58"/>
  <c r="F89" i="58" l="1"/>
  <c r="F88" i="58"/>
  <c r="G79" i="58"/>
  <c r="F90" i="58" l="1"/>
  <c r="F86" i="58" s="1"/>
  <c r="G89" i="58"/>
  <c r="F35" i="44"/>
  <c r="F34" i="44"/>
  <c r="F34" i="57" l="1"/>
  <c r="F33" i="57"/>
  <c r="F30" i="57"/>
  <c r="F29" i="57"/>
  <c r="F28" i="57"/>
  <c r="F27" i="57"/>
  <c r="F26" i="57"/>
  <c r="F25" i="57"/>
  <c r="F24" i="57"/>
  <c r="F23" i="57"/>
  <c r="F22" i="57"/>
  <c r="F21" i="57"/>
  <c r="F20" i="57"/>
  <c r="F19" i="57"/>
  <c r="F18" i="57"/>
  <c r="F17" i="57"/>
  <c r="F16" i="57"/>
  <c r="F15" i="57"/>
  <c r="F13" i="57"/>
  <c r="F12" i="57"/>
  <c r="F11" i="57"/>
  <c r="G12" i="45"/>
  <c r="F12" i="45"/>
  <c r="G12" i="44"/>
  <c r="G95" i="57"/>
  <c r="G96" i="57" s="1"/>
  <c r="G44" i="57"/>
  <c r="G42" i="57"/>
  <c r="G41" i="57"/>
  <c r="E68" i="31"/>
  <c r="F14" i="57" l="1"/>
  <c r="F10" i="57" s="1"/>
  <c r="G93" i="57"/>
  <c r="F44" i="57"/>
  <c r="F42" i="57"/>
  <c r="F41" i="57"/>
  <c r="G89" i="57"/>
  <c r="F89" i="57"/>
  <c r="F88" i="57"/>
  <c r="D35" i="45" l="1"/>
  <c r="D34" i="45"/>
  <c r="D23" i="45"/>
  <c r="D24" i="45"/>
  <c r="D25" i="45"/>
  <c r="D26" i="45"/>
  <c r="D27" i="45"/>
  <c r="D28" i="45"/>
  <c r="D29" i="45"/>
  <c r="D30" i="45"/>
  <c r="D31" i="45"/>
  <c r="D22" i="45"/>
  <c r="D11" i="45"/>
  <c r="D12" i="45"/>
  <c r="D14" i="45"/>
  <c r="D16" i="45"/>
  <c r="D17" i="45"/>
  <c r="D18" i="45"/>
  <c r="D19" i="45"/>
  <c r="D20" i="45"/>
  <c r="D21" i="45"/>
  <c r="B52" i="31"/>
  <c r="B53" i="31"/>
  <c r="B54" i="31"/>
  <c r="B55" i="31"/>
  <c r="G120" i="44" l="1"/>
  <c r="G126" i="44" s="1"/>
  <c r="G116" i="44"/>
  <c r="G128" i="44" l="1"/>
  <c r="D66" i="31"/>
  <c r="D65" i="31"/>
  <c r="G43" i="45"/>
  <c r="G42" i="45"/>
  <c r="G45" i="45"/>
  <c r="F116" i="43" l="1"/>
  <c r="F128" i="43" s="1"/>
  <c r="D15" i="45"/>
  <c r="D10" i="45"/>
  <c r="F45" i="45"/>
  <c r="F43" i="45"/>
  <c r="F42" i="45"/>
  <c r="F55" i="45" l="1"/>
  <c r="F52" i="45" s="1"/>
  <c r="G55" i="45"/>
  <c r="F35" i="45"/>
  <c r="F34" i="45"/>
  <c r="F31" i="45"/>
  <c r="F30" i="45"/>
  <c r="F29" i="45"/>
  <c r="F28" i="45"/>
  <c r="F27" i="45"/>
  <c r="F26" i="45"/>
  <c r="F25" i="45"/>
  <c r="F24" i="45"/>
  <c r="F23" i="45"/>
  <c r="F22" i="45"/>
  <c r="F21" i="45"/>
  <c r="F20" i="45"/>
  <c r="F19" i="45"/>
  <c r="F18" i="45"/>
  <c r="F17" i="45"/>
  <c r="F16" i="45"/>
  <c r="F15" i="45"/>
  <c r="F14" i="45"/>
  <c r="F11" i="45"/>
  <c r="F10" i="45"/>
  <c r="G55" i="44"/>
  <c r="G52" i="44" s="1"/>
  <c r="C66" i="31"/>
  <c r="C65" i="31"/>
  <c r="C68" i="31"/>
  <c r="G42" i="58" l="1"/>
  <c r="G41" i="58"/>
  <c r="F90" i="57"/>
  <c r="F86" i="57"/>
  <c r="F54" i="57"/>
  <c r="F51" i="57" s="1"/>
  <c r="F54" i="58" l="1"/>
  <c r="F51" i="58" s="1"/>
  <c r="F14" i="58"/>
  <c r="D35" i="44"/>
  <c r="D34" i="44"/>
  <c r="D11" i="44"/>
  <c r="D12" i="44"/>
  <c r="D14" i="44"/>
  <c r="D15" i="44"/>
  <c r="D16" i="44"/>
  <c r="D17" i="44"/>
  <c r="D18" i="44"/>
  <c r="D19" i="44"/>
  <c r="D20" i="44"/>
  <c r="D21" i="44"/>
  <c r="D22" i="44"/>
  <c r="D23" i="44"/>
  <c r="D24" i="44"/>
  <c r="D25" i="44"/>
  <c r="D26" i="44"/>
  <c r="D27" i="44"/>
  <c r="D28" i="44"/>
  <c r="D29" i="44"/>
  <c r="D30" i="44"/>
  <c r="D31" i="44"/>
  <c r="D10" i="44"/>
  <c r="G45" i="44"/>
  <c r="G43" i="44"/>
  <c r="G42" i="44"/>
  <c r="F31" i="44"/>
  <c r="F30" i="44"/>
  <c r="F29" i="44"/>
  <c r="F28" i="44"/>
  <c r="F27" i="44"/>
  <c r="F26" i="44"/>
  <c r="F25" i="44"/>
  <c r="F24" i="44"/>
  <c r="F23" i="44"/>
  <c r="F22" i="44"/>
  <c r="F21" i="44"/>
  <c r="F20" i="44"/>
  <c r="F19" i="44"/>
  <c r="F18" i="44"/>
  <c r="F17" i="44"/>
  <c r="F16" i="44"/>
  <c r="F15" i="44"/>
  <c r="F14" i="44"/>
  <c r="F14" i="43" s="1"/>
  <c r="F11" i="44"/>
  <c r="F11" i="43" s="1"/>
  <c r="F49" i="61"/>
  <c r="F61" i="43" l="1"/>
  <c r="F14" i="61"/>
  <c r="F10" i="58"/>
  <c r="F10" i="44"/>
  <c r="G11" i="59"/>
  <c r="F79" i="61" l="1"/>
  <c r="F54" i="61" s="1"/>
  <c r="F51" i="61" s="1"/>
  <c r="F10" i="61"/>
  <c r="F58" i="43"/>
  <c r="F80" i="43" s="1"/>
  <c r="G120" i="43" l="1"/>
  <c r="G128" i="43" s="1"/>
  <c r="G126" i="43" l="1"/>
  <c r="F21" i="62"/>
  <c r="F20" i="62"/>
  <c r="F19" i="62"/>
  <c r="F18" i="62"/>
  <c r="F17" i="62"/>
  <c r="F16" i="62"/>
  <c r="F15" i="62"/>
  <c r="F14" i="62"/>
  <c r="F13" i="62"/>
  <c r="F11" i="62"/>
  <c r="F21" i="63"/>
  <c r="F22" i="43" s="1"/>
  <c r="F20" i="63"/>
  <c r="F19" i="63"/>
  <c r="F18" i="63"/>
  <c r="F17" i="63"/>
  <c r="F16" i="63"/>
  <c r="F15" i="63"/>
  <c r="F14" i="63"/>
  <c r="F13" i="63"/>
  <c r="F11" i="63"/>
  <c r="F125" i="57"/>
  <c r="F129" i="57"/>
  <c r="F136" i="57" s="1"/>
  <c r="D129" i="57"/>
  <c r="F15" i="43" l="1"/>
  <c r="F16" i="43"/>
  <c r="F17" i="43"/>
  <c r="F18" i="43"/>
  <c r="F19" i="43"/>
  <c r="F20" i="43"/>
  <c r="F21" i="43"/>
  <c r="L14" i="31"/>
  <c r="L8" i="31" s="1"/>
  <c r="L20" i="31"/>
  <c r="K59" i="31" l="1"/>
  <c r="K58" i="31"/>
  <c r="K57" i="31"/>
  <c r="K56" i="31"/>
  <c r="K51" i="31"/>
  <c r="K50" i="31"/>
  <c r="K49" i="31"/>
  <c r="K48" i="31"/>
  <c r="K47" i="31"/>
  <c r="K46" i="31"/>
  <c r="K24" i="31"/>
  <c r="K22" i="31"/>
  <c r="K21" i="31"/>
  <c r="K19" i="31"/>
  <c r="K18" i="31"/>
  <c r="K17" i="31"/>
  <c r="K16" i="31"/>
  <c r="K15" i="31"/>
  <c r="K13" i="31"/>
  <c r="K10" i="31"/>
  <c r="K20" i="31" l="1"/>
  <c r="K14" i="31"/>
  <c r="K8" i="31" s="1"/>
  <c r="K23" i="31"/>
  <c r="K64" i="31" l="1"/>
  <c r="D33" i="63"/>
  <c r="D15" i="63"/>
  <c r="D10" i="63"/>
  <c r="F33" i="63"/>
  <c r="F27" i="63"/>
  <c r="F22" i="63"/>
  <c r="G33" i="63"/>
  <c r="G20" i="63"/>
  <c r="G21" i="63"/>
  <c r="G22" i="63"/>
  <c r="G23" i="63"/>
  <c r="G29" i="63"/>
  <c r="G133" i="63"/>
  <c r="I131" i="63" s="1"/>
  <c r="F133" i="63"/>
  <c r="D133" i="63"/>
  <c r="I102" i="63"/>
  <c r="G102" i="63"/>
  <c r="F102" i="63"/>
  <c r="D102" i="63"/>
  <c r="G83" i="63"/>
  <c r="G54" i="63" s="1"/>
  <c r="F79" i="63"/>
  <c r="F54" i="63" s="1"/>
  <c r="F51" i="63" s="1"/>
  <c r="G49" i="63"/>
  <c r="F49" i="63"/>
  <c r="G44" i="63"/>
  <c r="G42" i="63"/>
  <c r="F42" i="63"/>
  <c r="G41" i="63"/>
  <c r="F41" i="63"/>
  <c r="F34" i="63"/>
  <c r="F30" i="63"/>
  <c r="F29" i="63"/>
  <c r="G28" i="63"/>
  <c r="F28" i="63"/>
  <c r="G27" i="63"/>
  <c r="F26" i="63"/>
  <c r="G25" i="63"/>
  <c r="F25" i="63"/>
  <c r="G24" i="63"/>
  <c r="F24" i="63"/>
  <c r="F23" i="63"/>
  <c r="G17" i="63"/>
  <c r="G16" i="63"/>
  <c r="G13" i="63"/>
  <c r="G12" i="63"/>
  <c r="G11" i="63"/>
  <c r="D11" i="63"/>
  <c r="D31" i="63" l="1"/>
  <c r="G90" i="63"/>
  <c r="D129" i="63"/>
  <c r="D136" i="63" s="1"/>
  <c r="D34" i="63"/>
  <c r="D14" i="63"/>
  <c r="D125" i="63"/>
  <c r="F35" i="63"/>
  <c r="F129" i="63"/>
  <c r="F136" i="63" s="1"/>
  <c r="G86" i="63"/>
  <c r="G51" i="63" s="1"/>
  <c r="G30" i="63"/>
  <c r="G26" i="63"/>
  <c r="G129" i="63"/>
  <c r="G136" i="63" s="1"/>
  <c r="G34" i="63"/>
  <c r="G18" i="63"/>
  <c r="G14" i="63"/>
  <c r="G15" i="63"/>
  <c r="G19" i="63"/>
  <c r="F10" i="63"/>
  <c r="F125" i="63"/>
  <c r="G10" i="63"/>
  <c r="G125" i="63"/>
  <c r="G20" i="61"/>
  <c r="D35" i="63" l="1"/>
  <c r="D38" i="63" s="1"/>
  <c r="D138" i="63"/>
  <c r="D40" i="63"/>
  <c r="F138" i="63"/>
  <c r="G35" i="63"/>
  <c r="G38" i="63" s="1"/>
  <c r="F38" i="63"/>
  <c r="F31" i="63"/>
  <c r="F40" i="63" s="1"/>
  <c r="G31" i="63"/>
  <c r="G138" i="63"/>
  <c r="I21" i="31"/>
  <c r="G133" i="61"/>
  <c r="F133" i="61"/>
  <c r="J10" i="31"/>
  <c r="D12" i="62"/>
  <c r="F43" i="63" l="1"/>
  <c r="F45" i="63" s="1"/>
  <c r="D135" i="63"/>
  <c r="D37" i="63"/>
  <c r="D43" i="63"/>
  <c r="D45" i="63" s="1"/>
  <c r="F141" i="63"/>
  <c r="F143" i="63" s="1"/>
  <c r="F135" i="63"/>
  <c r="I104" i="63"/>
  <c r="G40" i="63"/>
  <c r="I10" i="63" s="1"/>
  <c r="F37" i="63"/>
  <c r="G141" i="63"/>
  <c r="I127" i="63"/>
  <c r="G135" i="63"/>
  <c r="I135" i="63" s="1"/>
  <c r="I136" i="63"/>
  <c r="J46" i="31"/>
  <c r="J15" i="31"/>
  <c r="J16" i="31"/>
  <c r="J19" i="31"/>
  <c r="J47" i="31"/>
  <c r="J48" i="31"/>
  <c r="J49" i="31"/>
  <c r="J51" i="31"/>
  <c r="J56" i="31"/>
  <c r="J57" i="31"/>
  <c r="J58" i="31"/>
  <c r="J13" i="31"/>
  <c r="J59" i="31"/>
  <c r="J50" i="31"/>
  <c r="J24" i="31"/>
  <c r="J21" i="31"/>
  <c r="J18" i="31"/>
  <c r="J17" i="31"/>
  <c r="G143" i="63" l="1"/>
  <c r="I33" i="63"/>
  <c r="I38" i="63"/>
  <c r="G37" i="63"/>
  <c r="I37" i="63" s="1"/>
  <c r="G43" i="63"/>
  <c r="G45" i="63" s="1"/>
  <c r="J66" i="31"/>
  <c r="J65" i="31"/>
  <c r="J22" i="31"/>
  <c r="J20" i="31" s="1"/>
  <c r="J23" i="31" l="1"/>
  <c r="J14" i="31"/>
  <c r="J8" i="31" s="1"/>
  <c r="J64" i="31" s="1"/>
  <c r="G133" i="62" l="1"/>
  <c r="I131" i="62" s="1"/>
  <c r="F133" i="62"/>
  <c r="D133" i="62"/>
  <c r="G129" i="62"/>
  <c r="F129" i="62"/>
  <c r="F136" i="62" s="1"/>
  <c r="D129" i="62"/>
  <c r="D136" i="62" s="1"/>
  <c r="I102" i="62"/>
  <c r="G102" i="62"/>
  <c r="F102" i="62"/>
  <c r="D102" i="62"/>
  <c r="G90" i="62"/>
  <c r="G83" i="62"/>
  <c r="G54" i="62" s="1"/>
  <c r="F79" i="62"/>
  <c r="F54" i="62" s="1"/>
  <c r="F51" i="62" s="1"/>
  <c r="G14" i="62"/>
  <c r="D54" i="62"/>
  <c r="G44" i="62"/>
  <c r="F44" i="62"/>
  <c r="G42" i="62"/>
  <c r="F42" i="62"/>
  <c r="G41" i="62"/>
  <c r="F41" i="62"/>
  <c r="G34" i="62"/>
  <c r="F34" i="62"/>
  <c r="D34" i="62"/>
  <c r="G33" i="62"/>
  <c r="F33" i="62"/>
  <c r="D33" i="62"/>
  <c r="G30" i="62"/>
  <c r="F30" i="62"/>
  <c r="F31" i="43" s="1"/>
  <c r="D30" i="62"/>
  <c r="G29" i="62"/>
  <c r="F29" i="62"/>
  <c r="F30" i="43" s="1"/>
  <c r="D29" i="62"/>
  <c r="G28" i="62"/>
  <c r="F28" i="62"/>
  <c r="F29" i="43" s="1"/>
  <c r="D28" i="62"/>
  <c r="G27" i="62"/>
  <c r="F27" i="62"/>
  <c r="F28" i="43" s="1"/>
  <c r="D27" i="62"/>
  <c r="G26" i="62"/>
  <c r="F26" i="62"/>
  <c r="F27" i="43" s="1"/>
  <c r="D26" i="62"/>
  <c r="G25" i="62"/>
  <c r="F25" i="62"/>
  <c r="F26" i="43" s="1"/>
  <c r="D25" i="62"/>
  <c r="G24" i="62"/>
  <c r="F24" i="62"/>
  <c r="F25" i="43" s="1"/>
  <c r="D24" i="62"/>
  <c r="G23" i="62"/>
  <c r="F23" i="62"/>
  <c r="F24" i="43" s="1"/>
  <c r="D23" i="62"/>
  <c r="G22" i="62"/>
  <c r="F22" i="62"/>
  <c r="F23" i="43" s="1"/>
  <c r="D22" i="62"/>
  <c r="G21" i="62"/>
  <c r="D21" i="62"/>
  <c r="D20" i="62"/>
  <c r="G19" i="62"/>
  <c r="D19" i="62"/>
  <c r="G18" i="62"/>
  <c r="D18" i="62"/>
  <c r="G17" i="62"/>
  <c r="D17" i="62"/>
  <c r="G16" i="62"/>
  <c r="D16" i="62"/>
  <c r="G15" i="62"/>
  <c r="D15" i="62"/>
  <c r="D14" i="62"/>
  <c r="G13" i="62"/>
  <c r="D13" i="62"/>
  <c r="G12" i="62"/>
  <c r="G11" i="62"/>
  <c r="D11" i="62"/>
  <c r="G136" i="62" l="1"/>
  <c r="G138" i="62"/>
  <c r="J67" i="31"/>
  <c r="J72" i="31" s="1"/>
  <c r="D125" i="62"/>
  <c r="F125" i="62"/>
  <c r="D35" i="62"/>
  <c r="D38" i="62" s="1"/>
  <c r="F35" i="62"/>
  <c r="F38" i="62" s="1"/>
  <c r="D10" i="62"/>
  <c r="F10" i="62"/>
  <c r="F10" i="43" s="1"/>
  <c r="G35" i="62"/>
  <c r="G38" i="62" s="1"/>
  <c r="G10" i="62"/>
  <c r="G79" i="62"/>
  <c r="G86" i="62"/>
  <c r="G51" i="62" s="1"/>
  <c r="D31" i="62" l="1"/>
  <c r="D40" i="62" s="1"/>
  <c r="D43" i="62" s="1"/>
  <c r="D45" i="62" s="1"/>
  <c r="G31" i="62"/>
  <c r="F138" i="62"/>
  <c r="F135" i="62" s="1"/>
  <c r="D138" i="62"/>
  <c r="F31" i="62"/>
  <c r="F40" i="62" s="1"/>
  <c r="F43" i="62" s="1"/>
  <c r="F45" i="62" s="1"/>
  <c r="G40" i="62"/>
  <c r="I66" i="31"/>
  <c r="B66" i="31" s="1"/>
  <c r="I65" i="31"/>
  <c r="B65" i="31" s="1"/>
  <c r="I59" i="31"/>
  <c r="I48" i="31"/>
  <c r="I49" i="31"/>
  <c r="I50" i="31"/>
  <c r="I51" i="31"/>
  <c r="I56" i="31"/>
  <c r="I57" i="31"/>
  <c r="I58" i="31"/>
  <c r="I47" i="31"/>
  <c r="I24" i="31"/>
  <c r="I46" i="31"/>
  <c r="I22" i="31"/>
  <c r="I20" i="31" s="1"/>
  <c r="I16" i="31"/>
  <c r="I17" i="31"/>
  <c r="I18" i="31"/>
  <c r="I19" i="31"/>
  <c r="I15" i="31"/>
  <c r="I13" i="31"/>
  <c r="I10" i="31"/>
  <c r="G80" i="45"/>
  <c r="G54" i="59"/>
  <c r="F125" i="43" l="1"/>
  <c r="G125" i="43"/>
  <c r="D135" i="62"/>
  <c r="I33" i="62"/>
  <c r="G141" i="62"/>
  <c r="G143" i="62" s="1"/>
  <c r="F141" i="62"/>
  <c r="F143" i="62" s="1"/>
  <c r="I104" i="62"/>
  <c r="I136" i="62"/>
  <c r="I127" i="62"/>
  <c r="G135" i="62"/>
  <c r="I135" i="62" s="1"/>
  <c r="I23" i="31"/>
  <c r="D37" i="62"/>
  <c r="I38" i="62"/>
  <c r="I10" i="62"/>
  <c r="G43" i="62"/>
  <c r="G45" i="62" s="1"/>
  <c r="G37" i="62"/>
  <c r="I37" i="62" s="1"/>
  <c r="F37" i="62"/>
  <c r="G12" i="61"/>
  <c r="G33" i="61" l="1"/>
  <c r="G19" i="61"/>
  <c r="G21" i="61"/>
  <c r="G22" i="61"/>
  <c r="G23" i="61"/>
  <c r="G24" i="61"/>
  <c r="G25" i="61"/>
  <c r="G26" i="61"/>
  <c r="G27" i="61"/>
  <c r="G28" i="61"/>
  <c r="G29" i="61"/>
  <c r="G30" i="61"/>
  <c r="G18" i="61"/>
  <c r="G15" i="61"/>
  <c r="G16" i="61"/>
  <c r="G17" i="61"/>
  <c r="G14" i="61"/>
  <c r="G13" i="61"/>
  <c r="G11" i="61"/>
  <c r="G90" i="61" l="1"/>
  <c r="G86" i="61"/>
  <c r="G10" i="61"/>
  <c r="G42" i="59" l="1"/>
  <c r="G41" i="59"/>
  <c r="G93" i="61"/>
  <c r="G51" i="61" s="1"/>
  <c r="I131" i="61" l="1"/>
  <c r="D133" i="61"/>
  <c r="F129" i="61"/>
  <c r="F136" i="61" s="1"/>
  <c r="D129" i="61"/>
  <c r="D136" i="61" s="1"/>
  <c r="D14" i="61"/>
  <c r="I102" i="61"/>
  <c r="G102" i="61"/>
  <c r="F102" i="61"/>
  <c r="D102" i="61"/>
  <c r="D54" i="61"/>
  <c r="G49" i="61"/>
  <c r="G44" i="61"/>
  <c r="F44" i="61"/>
  <c r="G42" i="61"/>
  <c r="G43" i="43" s="1"/>
  <c r="F42" i="61"/>
  <c r="G41" i="61"/>
  <c r="G42" i="43" s="1"/>
  <c r="F41" i="61"/>
  <c r="G34" i="61"/>
  <c r="D34" i="61"/>
  <c r="D33" i="61"/>
  <c r="D30" i="61"/>
  <c r="D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3" i="61"/>
  <c r="D11" i="61"/>
  <c r="D133" i="57"/>
  <c r="F138" i="61" l="1"/>
  <c r="G138" i="61"/>
  <c r="D125" i="61"/>
  <c r="D138" i="61" s="1"/>
  <c r="D10" i="61"/>
  <c r="D35" i="61"/>
  <c r="D38" i="61" s="1"/>
  <c r="F35" i="61"/>
  <c r="F38" i="61" s="1"/>
  <c r="G35" i="61"/>
  <c r="G38" i="61" s="1"/>
  <c r="G133" i="59"/>
  <c r="F133" i="59"/>
  <c r="D133" i="59"/>
  <c r="G88" i="58"/>
  <c r="G129" i="58"/>
  <c r="G133" i="58"/>
  <c r="F133" i="58"/>
  <c r="D133" i="58"/>
  <c r="G12" i="57"/>
  <c r="G88" i="57"/>
  <c r="G133" i="57"/>
  <c r="D31" i="61" l="1"/>
  <c r="F135" i="61"/>
  <c r="G90" i="58"/>
  <c r="G86" i="58" s="1"/>
  <c r="G86" i="57"/>
  <c r="D40" i="61"/>
  <c r="D37" i="61" s="1"/>
  <c r="G135" i="61"/>
  <c r="I135" i="61" s="1"/>
  <c r="I136" i="61"/>
  <c r="D135" i="61"/>
  <c r="F32" i="43"/>
  <c r="F133" i="57"/>
  <c r="F138" i="57" s="1"/>
  <c r="G90" i="57"/>
  <c r="F31" i="61" l="1"/>
  <c r="F40" i="61" s="1"/>
  <c r="D43" i="61"/>
  <c r="D45" i="61" s="1"/>
  <c r="G31" i="61"/>
  <c r="G40" i="61" s="1"/>
  <c r="F141" i="61"/>
  <c r="F143" i="61" s="1"/>
  <c r="I10" i="61" l="1"/>
  <c r="F43" i="61"/>
  <c r="F45" i="61" s="1"/>
  <c r="F37" i="61"/>
  <c r="G96" i="61"/>
  <c r="I104" i="61"/>
  <c r="G43" i="61"/>
  <c r="G45" i="61" s="1"/>
  <c r="G37" i="61"/>
  <c r="I37" i="61" s="1"/>
  <c r="I33" i="61"/>
  <c r="I38" i="61"/>
  <c r="I127" i="61"/>
  <c r="G141" i="61"/>
  <c r="G143" i="61" s="1"/>
  <c r="G10" i="31"/>
  <c r="F10" i="31"/>
  <c r="E10" i="31"/>
  <c r="D10" i="31"/>
  <c r="G48" i="31"/>
  <c r="G49" i="31"/>
  <c r="G50" i="31"/>
  <c r="G51" i="31"/>
  <c r="G56" i="31"/>
  <c r="G57" i="31"/>
  <c r="G58" i="31"/>
  <c r="G59" i="31"/>
  <c r="G47" i="31"/>
  <c r="G46" i="31"/>
  <c r="G24" i="31"/>
  <c r="G22" i="31"/>
  <c r="G21" i="31"/>
  <c r="G16" i="31"/>
  <c r="G17" i="31"/>
  <c r="G18" i="31"/>
  <c r="G19" i="31"/>
  <c r="G15" i="31"/>
  <c r="G13" i="31"/>
  <c r="F58" i="31"/>
  <c r="F59" i="31"/>
  <c r="F57" i="31"/>
  <c r="F48" i="31"/>
  <c r="F49" i="31"/>
  <c r="F50" i="31"/>
  <c r="F51" i="31"/>
  <c r="F56" i="31"/>
  <c r="F47" i="31"/>
  <c r="F46" i="31"/>
  <c r="F24" i="31"/>
  <c r="F22" i="31"/>
  <c r="F21" i="31"/>
  <c r="F16" i="31"/>
  <c r="F17" i="31"/>
  <c r="F18" i="31"/>
  <c r="F19" i="31"/>
  <c r="F15" i="31"/>
  <c r="F13" i="31"/>
  <c r="E58" i="31"/>
  <c r="E59" i="31"/>
  <c r="E57" i="31"/>
  <c r="E48" i="31"/>
  <c r="E49" i="31"/>
  <c r="E50" i="31"/>
  <c r="E51" i="31"/>
  <c r="E56" i="31"/>
  <c r="E47" i="31"/>
  <c r="E46" i="31"/>
  <c r="E24" i="31"/>
  <c r="E22" i="31"/>
  <c r="E21" i="31"/>
  <c r="E16" i="31"/>
  <c r="E17" i="31"/>
  <c r="E18" i="31"/>
  <c r="E19" i="31"/>
  <c r="E15" i="31"/>
  <c r="E13" i="31"/>
  <c r="D58" i="31"/>
  <c r="D59" i="31"/>
  <c r="D57" i="31"/>
  <c r="D48" i="31"/>
  <c r="D49" i="31"/>
  <c r="D50" i="31"/>
  <c r="D51" i="31"/>
  <c r="D56" i="31"/>
  <c r="D47" i="31"/>
  <c r="D46" i="31"/>
  <c r="D24" i="31"/>
  <c r="D22" i="31"/>
  <c r="D21" i="31"/>
  <c r="D16" i="31"/>
  <c r="D17" i="31"/>
  <c r="D18" i="31"/>
  <c r="D19" i="31"/>
  <c r="D15" i="31"/>
  <c r="D13" i="31"/>
  <c r="C58" i="31"/>
  <c r="C59" i="31"/>
  <c r="C57" i="31"/>
  <c r="C56" i="31"/>
  <c r="C48" i="31"/>
  <c r="C49" i="31"/>
  <c r="C50" i="31"/>
  <c r="C51" i="31"/>
  <c r="C47" i="31"/>
  <c r="C46" i="31"/>
  <c r="C24" i="31"/>
  <c r="C22" i="31"/>
  <c r="C21" i="31"/>
  <c r="C15" i="31"/>
  <c r="C16" i="31"/>
  <c r="C17" i="31"/>
  <c r="C18" i="31"/>
  <c r="C19" i="31"/>
  <c r="C13" i="31"/>
  <c r="B24" i="31" l="1"/>
  <c r="B59" i="31"/>
  <c r="C20" i="31"/>
  <c r="D14" i="31"/>
  <c r="D8" i="31" s="1"/>
  <c r="C14" i="31"/>
  <c r="H14" i="31"/>
  <c r="H8" i="31" s="1"/>
  <c r="F14" i="31"/>
  <c r="F8" i="31" s="1"/>
  <c r="G14" i="31"/>
  <c r="G8" i="31" s="1"/>
  <c r="E14" i="31" l="1"/>
  <c r="E8" i="31" s="1"/>
  <c r="E20" i="31"/>
  <c r="H20" i="31" l="1"/>
  <c r="B25" i="31"/>
  <c r="B45" i="31"/>
  <c r="B44" i="31"/>
  <c r="B43" i="31"/>
  <c r="B42" i="31"/>
  <c r="B41" i="31"/>
  <c r="B40" i="31"/>
  <c r="B39" i="31"/>
  <c r="B38" i="31"/>
  <c r="B37" i="31"/>
  <c r="B36" i="31"/>
  <c r="B35" i="31"/>
  <c r="B34" i="31"/>
  <c r="B33" i="31"/>
  <c r="B32" i="31"/>
  <c r="B31" i="31"/>
  <c r="B30" i="31"/>
  <c r="B29" i="31"/>
  <c r="B28" i="31"/>
  <c r="B27" i="31"/>
  <c r="B26" i="31"/>
  <c r="G30" i="45"/>
  <c r="G120" i="45"/>
  <c r="G126" i="45" s="1"/>
  <c r="G54" i="57" l="1"/>
  <c r="G51" i="57" s="1"/>
  <c r="G79" i="57"/>
  <c r="G12" i="59"/>
  <c r="G79" i="59"/>
  <c r="H23" i="31" l="1"/>
  <c r="H64" i="31" s="1"/>
  <c r="G129" i="59" l="1"/>
  <c r="F129" i="59"/>
  <c r="D129" i="59"/>
  <c r="D136" i="59" s="1"/>
  <c r="F79" i="59"/>
  <c r="D54" i="59"/>
  <c r="G49" i="59"/>
  <c r="F49" i="59"/>
  <c r="G44" i="59"/>
  <c r="F44" i="59"/>
  <c r="F42" i="59"/>
  <c r="F41" i="59"/>
  <c r="G34" i="59"/>
  <c r="D34" i="59"/>
  <c r="G33" i="59"/>
  <c r="D33" i="59"/>
  <c r="G30" i="59"/>
  <c r="D30" i="59"/>
  <c r="G29" i="59"/>
  <c r="D29" i="59"/>
  <c r="G28" i="59"/>
  <c r="D28" i="59"/>
  <c r="G27" i="59"/>
  <c r="D27" i="59"/>
  <c r="G26" i="59"/>
  <c r="D26" i="59"/>
  <c r="G25" i="59"/>
  <c r="D25" i="59"/>
  <c r="G24" i="59"/>
  <c r="D24" i="59"/>
  <c r="G23" i="59"/>
  <c r="D23" i="59"/>
  <c r="G22" i="59"/>
  <c r="D22" i="59"/>
  <c r="G21" i="59"/>
  <c r="D21" i="59"/>
  <c r="G20" i="59"/>
  <c r="D20" i="59"/>
  <c r="G19" i="59"/>
  <c r="D19" i="59"/>
  <c r="G18" i="59"/>
  <c r="D18" i="59"/>
  <c r="G17" i="59"/>
  <c r="D17" i="59"/>
  <c r="G16" i="59"/>
  <c r="D16" i="59"/>
  <c r="G15" i="59"/>
  <c r="D15" i="59"/>
  <c r="G13" i="59"/>
  <c r="D13" i="59"/>
  <c r="D12" i="59"/>
  <c r="D11" i="59"/>
  <c r="F136" i="59" l="1"/>
  <c r="G20" i="31"/>
  <c r="G23" i="31"/>
  <c r="G136" i="59"/>
  <c r="I131" i="59" s="1"/>
  <c r="D10" i="59"/>
  <c r="D14" i="59"/>
  <c r="G14" i="59"/>
  <c r="G35" i="59"/>
  <c r="G38" i="59" s="1"/>
  <c r="D35" i="59"/>
  <c r="D38" i="59" s="1"/>
  <c r="F35" i="59"/>
  <c r="F38" i="59" s="1"/>
  <c r="G15" i="58"/>
  <c r="G16" i="58"/>
  <c r="G17" i="58"/>
  <c r="G18" i="58"/>
  <c r="G19" i="58"/>
  <c r="G20" i="58"/>
  <c r="G21" i="58"/>
  <c r="G22" i="58"/>
  <c r="G23" i="58"/>
  <c r="G24" i="58"/>
  <c r="G25" i="58"/>
  <c r="G26" i="58"/>
  <c r="G27" i="58"/>
  <c r="G14" i="58"/>
  <c r="G13" i="58"/>
  <c r="G64" i="31" l="1"/>
  <c r="D31" i="59"/>
  <c r="G125" i="59"/>
  <c r="G138" i="59" s="1"/>
  <c r="G90" i="59"/>
  <c r="G86" i="59"/>
  <c r="G51" i="59" s="1"/>
  <c r="D125" i="59"/>
  <c r="F125" i="59"/>
  <c r="F138" i="59" s="1"/>
  <c r="F141" i="59" s="1"/>
  <c r="G10" i="59"/>
  <c r="D40" i="59"/>
  <c r="D43" i="59" s="1"/>
  <c r="D45" i="59" s="1"/>
  <c r="G54" i="58"/>
  <c r="G51" i="58" s="1"/>
  <c r="F31" i="59" l="1"/>
  <c r="F40" i="59" s="1"/>
  <c r="F43" i="59" s="1"/>
  <c r="F45" i="59" s="1"/>
  <c r="D138" i="59"/>
  <c r="G31" i="59"/>
  <c r="G40" i="59" s="1"/>
  <c r="I136" i="59"/>
  <c r="G135" i="59"/>
  <c r="I135" i="59" s="1"/>
  <c r="G141" i="59"/>
  <c r="G143" i="59" s="1"/>
  <c r="I104" i="59"/>
  <c r="I127" i="59"/>
  <c r="F135" i="59"/>
  <c r="F143" i="59"/>
  <c r="D37" i="59"/>
  <c r="F20" i="31"/>
  <c r="G44" i="58"/>
  <c r="G45" i="43" s="1"/>
  <c r="F44" i="58"/>
  <c r="F45" i="43" s="1"/>
  <c r="F42" i="58"/>
  <c r="F43" i="43" s="1"/>
  <c r="F41" i="58"/>
  <c r="F42" i="43" s="1"/>
  <c r="G136" i="58"/>
  <c r="F129" i="58"/>
  <c r="D129" i="58"/>
  <c r="D136" i="58" s="1"/>
  <c r="G125" i="58"/>
  <c r="G138" i="58" s="1"/>
  <c r="F125" i="58"/>
  <c r="I102" i="58"/>
  <c r="G102" i="58"/>
  <c r="F102" i="58"/>
  <c r="D102" i="58"/>
  <c r="F79" i="58"/>
  <c r="D54" i="58"/>
  <c r="G49" i="58"/>
  <c r="F49" i="58"/>
  <c r="G34" i="58"/>
  <c r="F34" i="58"/>
  <c r="F35" i="43" s="1"/>
  <c r="D34" i="58"/>
  <c r="G33" i="58"/>
  <c r="F33" i="58"/>
  <c r="F34" i="43" s="1"/>
  <c r="D33" i="58"/>
  <c r="G30" i="58"/>
  <c r="D30" i="58"/>
  <c r="G29" i="58"/>
  <c r="D29" i="58"/>
  <c r="G28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G11" i="58"/>
  <c r="D11" i="58"/>
  <c r="F11" i="58" l="1"/>
  <c r="F37" i="59"/>
  <c r="D135" i="59"/>
  <c r="F136" i="58"/>
  <c r="F138" i="58"/>
  <c r="F141" i="58" s="1"/>
  <c r="F143" i="58" s="1"/>
  <c r="I33" i="59"/>
  <c r="G37" i="59"/>
  <c r="I37" i="59" s="1"/>
  <c r="G43" i="59"/>
  <c r="G45" i="59" s="1"/>
  <c r="I38" i="59"/>
  <c r="I10" i="59"/>
  <c r="D35" i="58"/>
  <c r="D38" i="58" s="1"/>
  <c r="F23" i="31"/>
  <c r="F64" i="31" s="1"/>
  <c r="F35" i="58"/>
  <c r="F38" i="58" s="1"/>
  <c r="G35" i="58"/>
  <c r="G38" i="58" s="1"/>
  <c r="D10" i="58"/>
  <c r="D125" i="58"/>
  <c r="D138" i="58" s="1"/>
  <c r="G10" i="58"/>
  <c r="D135" i="58" l="1"/>
  <c r="I127" i="58"/>
  <c r="I131" i="58"/>
  <c r="I104" i="58"/>
  <c r="F135" i="58"/>
  <c r="F31" i="58"/>
  <c r="D31" i="58"/>
  <c r="G31" i="58"/>
  <c r="F40" i="58" l="1"/>
  <c r="D40" i="58"/>
  <c r="G40" i="58"/>
  <c r="I10" i="58" s="1"/>
  <c r="G141" i="58"/>
  <c r="G143" i="58" s="1"/>
  <c r="G135" i="58"/>
  <c r="I135" i="58" s="1"/>
  <c r="I136" i="58"/>
  <c r="D34" i="57"/>
  <c r="D35" i="43" s="1"/>
  <c r="D33" i="57"/>
  <c r="D34" i="43" s="1"/>
  <c r="D11" i="57"/>
  <c r="D12" i="57"/>
  <c r="D13" i="57"/>
  <c r="D15" i="57"/>
  <c r="D16" i="43" s="1"/>
  <c r="D16" i="57"/>
  <c r="D17" i="43" s="1"/>
  <c r="D17" i="57"/>
  <c r="D18" i="43" s="1"/>
  <c r="D18" i="57"/>
  <c r="D19" i="43" s="1"/>
  <c r="D19" i="57"/>
  <c r="D20" i="43" s="1"/>
  <c r="D20" i="57"/>
  <c r="D21" i="43" s="1"/>
  <c r="D21" i="57"/>
  <c r="D22" i="43" s="1"/>
  <c r="D22" i="57"/>
  <c r="D23" i="43" s="1"/>
  <c r="D23" i="57"/>
  <c r="D24" i="43" s="1"/>
  <c r="D24" i="57"/>
  <c r="D25" i="43" s="1"/>
  <c r="D25" i="57"/>
  <c r="D26" i="43" s="1"/>
  <c r="D26" i="57"/>
  <c r="D27" i="43" s="1"/>
  <c r="D27" i="57"/>
  <c r="D28" i="43" s="1"/>
  <c r="D28" i="57"/>
  <c r="D29" i="43" s="1"/>
  <c r="D29" i="57"/>
  <c r="D30" i="43" s="1"/>
  <c r="D30" i="57"/>
  <c r="D31" i="43" s="1"/>
  <c r="D14" i="57" l="1"/>
  <c r="D15" i="43" s="1"/>
  <c r="F37" i="58"/>
  <c r="F43" i="58"/>
  <c r="F45" i="58" s="1"/>
  <c r="D43" i="58"/>
  <c r="D45" i="58" s="1"/>
  <c r="D37" i="58"/>
  <c r="G43" i="58"/>
  <c r="G45" i="58" s="1"/>
  <c r="I33" i="58"/>
  <c r="G37" i="58"/>
  <c r="I37" i="58" s="1"/>
  <c r="I38" i="58"/>
  <c r="D125" i="57" l="1"/>
  <c r="D138" i="57" s="1"/>
  <c r="G125" i="57"/>
  <c r="D10" i="57"/>
  <c r="D10" i="43" s="1"/>
  <c r="G129" i="57"/>
  <c r="D136" i="57"/>
  <c r="I102" i="57"/>
  <c r="G102" i="57"/>
  <c r="F102" i="57"/>
  <c r="D102" i="57"/>
  <c r="F79" i="57"/>
  <c r="D54" i="57"/>
  <c r="G49" i="57"/>
  <c r="F49" i="57"/>
  <c r="F35" i="57"/>
  <c r="F38" i="57" s="1"/>
  <c r="D35" i="57"/>
  <c r="D38" i="57" s="1"/>
  <c r="G34" i="57"/>
  <c r="G33" i="57"/>
  <c r="G30" i="57"/>
  <c r="G29" i="57"/>
  <c r="G28" i="57"/>
  <c r="G27" i="57"/>
  <c r="G26" i="57"/>
  <c r="G25" i="57"/>
  <c r="G24" i="57"/>
  <c r="G23" i="57"/>
  <c r="G22" i="57"/>
  <c r="G21" i="57"/>
  <c r="G20" i="57"/>
  <c r="G19" i="57"/>
  <c r="G18" i="57"/>
  <c r="G17" i="57"/>
  <c r="G16" i="57"/>
  <c r="G15" i="57"/>
  <c r="G13" i="57"/>
  <c r="G11" i="57"/>
  <c r="G138" i="57" l="1"/>
  <c r="F141" i="57"/>
  <c r="F143" i="57" s="1"/>
  <c r="G136" i="57"/>
  <c r="D31" i="57"/>
  <c r="D40" i="57" s="1"/>
  <c r="D43" i="57" s="1"/>
  <c r="D45" i="57" s="1"/>
  <c r="F31" i="57"/>
  <c r="F40" i="57" s="1"/>
  <c r="F37" i="57" s="1"/>
  <c r="G14" i="57"/>
  <c r="G35" i="57"/>
  <c r="G38" i="57" s="1"/>
  <c r="G80" i="43"/>
  <c r="D135" i="57"/>
  <c r="E118" i="43"/>
  <c r="E94" i="43"/>
  <c r="F84" i="43"/>
  <c r="F55" i="43" s="1"/>
  <c r="F52" i="43" s="1"/>
  <c r="F80" i="45"/>
  <c r="G80" i="44"/>
  <c r="F80" i="44"/>
  <c r="G35" i="45"/>
  <c r="G34" i="45"/>
  <c r="G11" i="45"/>
  <c r="G11" i="43" s="1"/>
  <c r="G14" i="45"/>
  <c r="G14" i="43" s="1"/>
  <c r="G15" i="45"/>
  <c r="G16" i="45"/>
  <c r="G17" i="45"/>
  <c r="G18" i="45"/>
  <c r="G19" i="45"/>
  <c r="G20" i="45"/>
  <c r="G21" i="45"/>
  <c r="G22" i="45"/>
  <c r="G23" i="45"/>
  <c r="G24" i="45"/>
  <c r="G25" i="45"/>
  <c r="G26" i="45"/>
  <c r="G27" i="45"/>
  <c r="G28" i="45"/>
  <c r="G29" i="45"/>
  <c r="G31" i="45"/>
  <c r="G10" i="45"/>
  <c r="G35" i="44"/>
  <c r="G34" i="44"/>
  <c r="G11" i="44"/>
  <c r="C10" i="31"/>
  <c r="C8" i="31" s="1"/>
  <c r="G14" i="44"/>
  <c r="G15" i="44"/>
  <c r="G16" i="44"/>
  <c r="G17" i="44"/>
  <c r="G18" i="44"/>
  <c r="G19" i="44"/>
  <c r="G20" i="44"/>
  <c r="G21" i="44"/>
  <c r="G22" i="44"/>
  <c r="G23" i="44"/>
  <c r="G24" i="44"/>
  <c r="G25" i="44"/>
  <c r="G26" i="44"/>
  <c r="G27" i="44"/>
  <c r="G28" i="44"/>
  <c r="G29" i="44"/>
  <c r="G30" i="44"/>
  <c r="G30" i="43" s="1"/>
  <c r="D55" i="44"/>
  <c r="G32" i="44" l="1"/>
  <c r="G27" i="43"/>
  <c r="G17" i="43"/>
  <c r="G34" i="43"/>
  <c r="G18" i="43"/>
  <c r="G29" i="43"/>
  <c r="G26" i="43"/>
  <c r="G19" i="43"/>
  <c r="G28" i="43"/>
  <c r="G25" i="43"/>
  <c r="G35" i="43"/>
  <c r="B10" i="31"/>
  <c r="G23" i="43"/>
  <c r="G24" i="43"/>
  <c r="G16" i="43"/>
  <c r="G31" i="43"/>
  <c r="G22" i="43"/>
  <c r="G21" i="43"/>
  <c r="G20" i="43"/>
  <c r="G15" i="43"/>
  <c r="I127" i="57"/>
  <c r="I131" i="57"/>
  <c r="B9" i="31"/>
  <c r="G10" i="57"/>
  <c r="D23" i="31"/>
  <c r="D20" i="31"/>
  <c r="D64" i="31" s="1"/>
  <c r="B58" i="31"/>
  <c r="B57" i="31"/>
  <c r="F135" i="57"/>
  <c r="G135" i="57"/>
  <c r="I135" i="57" s="1"/>
  <c r="G141" i="57"/>
  <c r="G143" i="57" s="1"/>
  <c r="I136" i="57"/>
  <c r="I104" i="57"/>
  <c r="D37" i="57"/>
  <c r="F43" i="57"/>
  <c r="G36" i="43" l="1"/>
  <c r="G39" i="43" s="1"/>
  <c r="G31" i="57"/>
  <c r="G40" i="57" s="1"/>
  <c r="G10" i="43"/>
  <c r="G32" i="43" s="1"/>
  <c r="I10" i="57"/>
  <c r="G43" i="57"/>
  <c r="G45" i="57" s="1"/>
  <c r="G37" i="57"/>
  <c r="I37" i="57" s="1"/>
  <c r="I33" i="57"/>
  <c r="I38" i="57"/>
  <c r="C23" i="31"/>
  <c r="F45" i="57"/>
  <c r="C64" i="31" l="1"/>
  <c r="G41" i="43"/>
  <c r="D67" i="31"/>
  <c r="F50" i="45"/>
  <c r="B68" i="31"/>
  <c r="C67" i="31" l="1"/>
  <c r="C72" i="31" s="1"/>
  <c r="G38" i="43"/>
  <c r="L23" i="31"/>
  <c r="L64" i="31" s="1"/>
  <c r="B20" i="31"/>
  <c r="I14" i="31"/>
  <c r="I8" i="31" l="1"/>
  <c r="I64" i="31" s="1"/>
  <c r="I67" i="31" l="1"/>
  <c r="B8" i="31"/>
  <c r="B48" i="31"/>
  <c r="B22" i="31"/>
  <c r="B16" i="31"/>
  <c r="B15" i="31"/>
  <c r="B11" i="31"/>
  <c r="B56" i="31"/>
  <c r="B50" i="31"/>
  <c r="B49" i="31"/>
  <c r="B47" i="31"/>
  <c r="B46" i="31"/>
  <c r="B19" i="31"/>
  <c r="B51" i="31" l="1"/>
  <c r="B21" i="31"/>
  <c r="B18" i="31"/>
  <c r="B17" i="31"/>
  <c r="B13" i="31"/>
  <c r="N67" i="31"/>
  <c r="N72" i="31" s="1"/>
  <c r="M67" i="31" l="1"/>
  <c r="D36" i="43"/>
  <c r="D39" i="43" s="1"/>
  <c r="M72" i="31" l="1"/>
  <c r="L67" i="31"/>
  <c r="L72" i="31" l="1"/>
  <c r="D32" i="43" l="1"/>
  <c r="D41" i="43" s="1"/>
  <c r="K67" i="31"/>
  <c r="K72" i="31" l="1"/>
  <c r="I72" i="31" l="1"/>
  <c r="B14" i="31" l="1"/>
  <c r="G67" i="31" l="1"/>
  <c r="G72" i="31" l="1"/>
  <c r="E23" i="31"/>
  <c r="E64" i="31" l="1"/>
  <c r="B64" i="31" s="1"/>
  <c r="B23" i="31"/>
  <c r="G32" i="45"/>
  <c r="G50" i="45" l="1"/>
  <c r="D32" i="44"/>
  <c r="D36" i="44"/>
  <c r="D39" i="44" s="1"/>
  <c r="D36" i="45"/>
  <c r="I92" i="45"/>
  <c r="G92" i="45"/>
  <c r="F92" i="45"/>
  <c r="D92" i="45"/>
  <c r="D41" i="44" l="1"/>
  <c r="D120" i="45"/>
  <c r="D126" i="45" s="1"/>
  <c r="F120" i="45"/>
  <c r="F36" i="45"/>
  <c r="F39" i="45" s="1"/>
  <c r="F32" i="45"/>
  <c r="G36" i="45"/>
  <c r="D39" i="45"/>
  <c r="F126" i="45" l="1"/>
  <c r="F128" i="45"/>
  <c r="D116" i="45"/>
  <c r="D128" i="45" s="1"/>
  <c r="D38" i="44"/>
  <c r="D44" i="44"/>
  <c r="D46" i="44" s="1"/>
  <c r="G116" i="45"/>
  <c r="G41" i="45"/>
  <c r="I34" i="45" s="1"/>
  <c r="D32" i="45"/>
  <c r="D41" i="45" s="1"/>
  <c r="D38" i="45" s="1"/>
  <c r="F41" i="45"/>
  <c r="G39" i="45"/>
  <c r="F131" i="45" l="1"/>
  <c r="F133" i="45" s="1"/>
  <c r="G128" i="45"/>
  <c r="G125" i="45" s="1"/>
  <c r="F38" i="45"/>
  <c r="F44" i="45"/>
  <c r="F46" i="45" s="1"/>
  <c r="D125" i="45"/>
  <c r="F125" i="45"/>
  <c r="I10" i="45"/>
  <c r="G38" i="45"/>
  <c r="I38" i="45" s="1"/>
  <c r="G44" i="45"/>
  <c r="G46" i="45" s="1"/>
  <c r="I39" i="45"/>
  <c r="I94" i="45" l="1"/>
  <c r="I126" i="45"/>
  <c r="I118" i="45"/>
  <c r="G131" i="45"/>
  <c r="G133" i="45" l="1"/>
  <c r="F32" i="44"/>
  <c r="F36" i="44" l="1"/>
  <c r="F41" i="44" l="1"/>
  <c r="F67" i="31"/>
  <c r="F72" i="31" s="1"/>
  <c r="I92" i="43"/>
  <c r="I92" i="44"/>
  <c r="G92" i="44"/>
  <c r="F92" i="44"/>
  <c r="D92" i="44"/>
  <c r="G50" i="44"/>
  <c r="F50" i="44"/>
  <c r="G36" i="44"/>
  <c r="G39" i="44" s="1"/>
  <c r="F39" i="44"/>
  <c r="G92" i="43"/>
  <c r="F92" i="43"/>
  <c r="D92" i="43"/>
  <c r="G50" i="43"/>
  <c r="F50" i="43"/>
  <c r="F36" i="43"/>
  <c r="D38" i="43"/>
  <c r="F39" i="43" l="1"/>
  <c r="F41" i="43"/>
  <c r="D116" i="44"/>
  <c r="D120" i="44"/>
  <c r="D126" i="44" s="1"/>
  <c r="F38" i="44"/>
  <c r="F131" i="44"/>
  <c r="F133" i="44" s="1"/>
  <c r="D120" i="43"/>
  <c r="D128" i="43" s="1"/>
  <c r="D126" i="43" l="1"/>
  <c r="D128" i="44"/>
  <c r="F44" i="43"/>
  <c r="F46" i="43" s="1"/>
  <c r="I94" i="43"/>
  <c r="E67" i="31"/>
  <c r="F46" i="44"/>
  <c r="F131" i="43"/>
  <c r="F133" i="43" s="1"/>
  <c r="H67" i="31"/>
  <c r="F38" i="43"/>
  <c r="D125" i="44" l="1"/>
  <c r="B67" i="31"/>
  <c r="D125" i="43"/>
  <c r="H72" i="31"/>
  <c r="E72" i="31"/>
  <c r="D72" i="31"/>
  <c r="I10" i="43"/>
  <c r="B72" i="31" l="1"/>
  <c r="I39" i="43"/>
  <c r="I34" i="43"/>
  <c r="I38" i="43"/>
  <c r="G44" i="43"/>
  <c r="G41" i="44" l="1"/>
  <c r="G38" i="44" l="1"/>
  <c r="I38" i="44" s="1"/>
  <c r="G46" i="44"/>
  <c r="G125" i="44"/>
  <c r="I125" i="44" s="1"/>
  <c r="I126" i="43"/>
  <c r="G131" i="43"/>
  <c r="I118" i="43"/>
  <c r="I125" i="43"/>
  <c r="I10" i="44"/>
  <c r="I118" i="44"/>
  <c r="G131" i="44"/>
  <c r="G133" i="44" s="1"/>
  <c r="C75" i="31" s="1"/>
  <c r="I126" i="44"/>
  <c r="I39" i="44"/>
  <c r="I34" i="44"/>
  <c r="I94" i="44"/>
  <c r="G133" i="43" l="1"/>
  <c r="B75" i="31" l="1"/>
  <c r="G46" i="43"/>
</calcChain>
</file>

<file path=xl/sharedStrings.xml><?xml version="1.0" encoding="utf-8"?>
<sst xmlns="http://schemas.openxmlformats.org/spreadsheetml/2006/main" count="1964" uniqueCount="234">
  <si>
    <t>CONCEPTOS</t>
  </si>
  <si>
    <t>Impuesto a la Renta Recaudado</t>
  </si>
  <si>
    <t>Declaraciones de Impuesto a la Renta</t>
  </si>
  <si>
    <t>Impuesto al Valor Agregado</t>
  </si>
  <si>
    <t>Impuesto a los Consumos Especiales</t>
  </si>
  <si>
    <t>Impuesto a los Vehículos Motorizados</t>
  </si>
  <si>
    <t>Impuesto a la Salida de Divisas</t>
  </si>
  <si>
    <t>Regalías, patentes y utilidades de conservación minera</t>
  </si>
  <si>
    <t>Otros Ingresos</t>
  </si>
  <si>
    <t>Elaboración:    Dirección Nacional de Planificación y Gestión Estratégica.-  SRI</t>
  </si>
  <si>
    <t>A la renta empresas petroleras y otros NEP</t>
  </si>
  <si>
    <t>Retenciones Mensuales</t>
  </si>
  <si>
    <t>Herencias, Legados y Donaciones</t>
  </si>
  <si>
    <t>Personas Jurídicas</t>
  </si>
  <si>
    <t>Personas Naturales</t>
  </si>
  <si>
    <t>Anticipos al IR</t>
  </si>
  <si>
    <t>Impuesto Activos en el Exterior</t>
  </si>
  <si>
    <t>Contribución para la atención integral del cancer</t>
  </si>
  <si>
    <t>Impuesto Redimible Botellas Plásticas no Retornable</t>
  </si>
  <si>
    <t>-miles de dólares-</t>
  </si>
  <si>
    <t>CLASIFICACIÓN</t>
  </si>
  <si>
    <t>INTERNOS</t>
  </si>
  <si>
    <t>IMPORTACIONES</t>
  </si>
  <si>
    <t xml:space="preserve">SUBTOTAL </t>
  </si>
  <si>
    <t>DIRECTOS</t>
  </si>
  <si>
    <t>INDIRECTOS</t>
  </si>
  <si>
    <t>TOTALES</t>
  </si>
  <si>
    <t>(-) Notas de Crédito</t>
  </si>
  <si>
    <t>(-) Compensaciones</t>
  </si>
  <si>
    <t xml:space="preserve">Devoluciones Otros </t>
  </si>
  <si>
    <t>Devoluciones IVA</t>
  </si>
  <si>
    <t>Devoluciones I.Renta</t>
  </si>
  <si>
    <t>TOTAL</t>
  </si>
  <si>
    <t>CONSOLIDADO NACIONAL</t>
  </si>
  <si>
    <t>ENERO</t>
  </si>
  <si>
    <t xml:space="preserve">Cifras provisionales sujetas a revisión. </t>
  </si>
  <si>
    <r>
      <t xml:space="preserve">(-) Devoluciones </t>
    </r>
    <r>
      <rPr>
        <vertAlign val="superscript"/>
        <sz val="10"/>
        <rFont val="Arial"/>
        <family val="2"/>
      </rPr>
      <t>(4)</t>
    </r>
  </si>
  <si>
    <t>Nota (5): Corresponde al valor efectivo, descontando los valores de devoluciones de impuestos</t>
  </si>
  <si>
    <t>IVA Importaciones</t>
  </si>
  <si>
    <t>ICE Importaciones</t>
  </si>
  <si>
    <t>IVA Operaciones Internas</t>
  </si>
  <si>
    <t>ICE Operaciones Internas</t>
  </si>
  <si>
    <r>
      <t>(A)  TOTAL RECAUDADO</t>
    </r>
    <r>
      <rPr>
        <b/>
        <sz val="12"/>
        <color theme="0"/>
        <rFont val="Arial"/>
        <family val="2"/>
      </rPr>
      <t xml:space="preserve"> </t>
    </r>
    <r>
      <rPr>
        <sz val="12"/>
        <color theme="0"/>
        <rFont val="Arial"/>
        <family val="2"/>
      </rPr>
      <t>(SIN CONSIDERAR VALORES OCASIONALES PARA EFECTOS DE COMPARACIÓN INTERANUAL)</t>
    </r>
  </si>
  <si>
    <r>
      <t xml:space="preserve">Retenciones Mensuales </t>
    </r>
    <r>
      <rPr>
        <vertAlign val="superscript"/>
        <sz val="11"/>
        <color theme="3" tint="-0.499984740745262"/>
        <rFont val="Arial"/>
        <family val="2"/>
      </rPr>
      <t>(2)</t>
    </r>
  </si>
  <si>
    <r>
      <t xml:space="preserve">Declaraciones de Impuesto a la Renta </t>
    </r>
    <r>
      <rPr>
        <vertAlign val="superscript"/>
        <sz val="11"/>
        <color theme="3" tint="-0.499984740745262"/>
        <rFont val="Arial"/>
        <family val="2"/>
      </rPr>
      <t>(3)</t>
    </r>
  </si>
  <si>
    <t>Nota (2):   Incluye retenciones contratos petroleros</t>
  </si>
  <si>
    <t>Nota (3):   Corresponde a lo recaudado  por Impuesto a la Renta de personas naturales y sociedades (menos anticipos y retenciones) más herencias, legados y donaciones.</t>
  </si>
  <si>
    <t>TOTAL VALORES OCASIONALES</t>
  </si>
  <si>
    <r>
      <t xml:space="preserve">(B)  VALORES OCASIONALES </t>
    </r>
    <r>
      <rPr>
        <b/>
        <sz val="12"/>
        <color theme="0"/>
        <rFont val="Arial"/>
        <family val="2"/>
      </rPr>
      <t xml:space="preserve"> </t>
    </r>
    <r>
      <rPr>
        <sz val="12"/>
        <color theme="0"/>
        <rFont val="Arial"/>
        <family val="2"/>
      </rPr>
      <t>(NO CONSIDERADOS PARA EFECTOS DE COMPARACIÓN INTERANUAL)</t>
    </r>
  </si>
  <si>
    <t>(d) Notas de Crédito</t>
  </si>
  <si>
    <t>(e) Compensaciones</t>
  </si>
  <si>
    <r>
      <t xml:space="preserve">(C=A+B)  TOTAL RECAUDADO </t>
    </r>
    <r>
      <rPr>
        <sz val="12"/>
        <color theme="0"/>
        <rFont val="Arial"/>
        <family val="2"/>
      </rPr>
      <t>(CONSIDERANDO VALORES OCASIONALES)</t>
    </r>
  </si>
  <si>
    <t>SERVICIO DE RENTAS INTERNAS</t>
  </si>
  <si>
    <r>
      <t>RECAUDACIÓN NACIONAL</t>
    </r>
    <r>
      <rPr>
        <b/>
        <vertAlign val="superscript"/>
        <sz val="14"/>
        <color theme="8" tint="-0.499984740745262"/>
        <rFont val="Arial"/>
        <family val="2"/>
      </rPr>
      <t>(1)</t>
    </r>
  </si>
  <si>
    <r>
      <t xml:space="preserve">RECAUDACIÓN DEL SERVICIO DE RENTAS INTERNAS </t>
    </r>
    <r>
      <rPr>
        <b/>
        <vertAlign val="superscript"/>
        <sz val="14"/>
        <color theme="8" tint="-0.499984740745262"/>
        <rFont val="Arial"/>
        <family val="2"/>
      </rPr>
      <t>(1)</t>
    </r>
  </si>
  <si>
    <t>(a) SUBTOTAL INTERNOS</t>
  </si>
  <si>
    <r>
      <t xml:space="preserve">RECAUDACIÓN NETA </t>
    </r>
    <r>
      <rPr>
        <b/>
        <vertAlign val="superscript"/>
        <sz val="11"/>
        <color theme="0"/>
        <rFont val="Arial"/>
        <family val="2"/>
      </rPr>
      <t>(5)</t>
    </r>
  </si>
  <si>
    <t>Intereses por Mora Tributaria</t>
  </si>
  <si>
    <t>Multas Tributarias Fiscales</t>
  </si>
  <si>
    <t>Nota (3): Corresponde al valor de recaudación, restando Notas de Crédito y Compensaciones</t>
  </si>
  <si>
    <t>Nota (4): Devoluciones acreditadas en efectivo</t>
  </si>
  <si>
    <t>(b) SUBTOTAL IMPORTACIONES</t>
  </si>
  <si>
    <t xml:space="preserve"> </t>
  </si>
  <si>
    <t>Microempresas</t>
  </si>
  <si>
    <t>Nota (6): Se incluye valores retenidos, conforme Dictamen No. 2-21-OP/21 emitido por la Corte Constitucional el 23 de junio de 2021, sobre valores equivalentes al Impuesto al Valor Agregado (IVA) pagado por Gobiernos Autónomos Descentralizados (GAD’s), universidades y escuelas politécnicas públicas. Reforma a los Art. 62 y 63 de la LORTI, mediante R.O. 486-S, 02-VII-2021.</t>
  </si>
  <si>
    <r>
      <t>IVA Operaciones Internas</t>
    </r>
    <r>
      <rPr>
        <vertAlign val="superscript"/>
        <sz val="10"/>
        <color theme="3" tint="-0.499984740745262"/>
        <rFont val="Arial"/>
        <family val="2"/>
      </rPr>
      <t>(6)</t>
    </r>
  </si>
  <si>
    <t>FEBRERO</t>
  </si>
  <si>
    <t>Regularización de Activos en el Exterior</t>
  </si>
  <si>
    <t>Fuente: Base de datos SRI - BCE - SENAE - GI. Reintegro Tributario</t>
  </si>
  <si>
    <t>MARZO</t>
  </si>
  <si>
    <t>ABRIL</t>
  </si>
  <si>
    <t>MAYO</t>
  </si>
  <si>
    <t>JUNIO</t>
  </si>
  <si>
    <t>-cifras en miles de dólares-</t>
  </si>
  <si>
    <r>
      <t>Otros Ingresos</t>
    </r>
    <r>
      <rPr>
        <b/>
        <vertAlign val="superscript"/>
        <sz val="11"/>
        <color theme="3" tint="-0.499984740745262"/>
        <rFont val="Arial"/>
        <family val="2"/>
      </rPr>
      <t>(4)</t>
    </r>
  </si>
  <si>
    <r>
      <t xml:space="preserve">(c=a+b) RECAUDACIÓN BRUTA </t>
    </r>
    <r>
      <rPr>
        <b/>
        <vertAlign val="superscript"/>
        <sz val="11"/>
        <color theme="0"/>
        <rFont val="Arial"/>
        <family val="2"/>
      </rPr>
      <t>(5)</t>
    </r>
  </si>
  <si>
    <r>
      <t>(f=c-d-e) RECAUDACIÓN EN EFECTIVO</t>
    </r>
    <r>
      <rPr>
        <b/>
        <vertAlign val="superscript"/>
        <sz val="11"/>
        <color theme="0"/>
        <rFont val="Arial"/>
        <family val="2"/>
      </rPr>
      <t xml:space="preserve"> (6)</t>
    </r>
  </si>
  <si>
    <r>
      <t xml:space="preserve">(g) Devoluciones </t>
    </r>
    <r>
      <rPr>
        <vertAlign val="superscript"/>
        <sz val="10"/>
        <rFont val="Arial"/>
        <family val="2"/>
      </rPr>
      <t>(7)</t>
    </r>
  </si>
  <si>
    <r>
      <t xml:space="preserve">(f=c-d-e) RECAUDACIÓN EN EFECTIVO </t>
    </r>
    <r>
      <rPr>
        <b/>
        <vertAlign val="superscript"/>
        <sz val="11"/>
        <color theme="0"/>
        <rFont val="Arial"/>
        <family val="2"/>
      </rPr>
      <t>(6)</t>
    </r>
  </si>
  <si>
    <r>
      <t>(g) Devoluciones</t>
    </r>
    <r>
      <rPr>
        <vertAlign val="superscript"/>
        <sz val="10"/>
        <color theme="3" tint="-0.499984740745262"/>
        <rFont val="Arial"/>
        <family val="2"/>
      </rPr>
      <t xml:space="preserve"> (7)</t>
    </r>
  </si>
  <si>
    <r>
      <t xml:space="preserve">(h=f-g)  RECAUCIÓN NETA </t>
    </r>
    <r>
      <rPr>
        <sz val="9"/>
        <color theme="0"/>
        <rFont val="Arial"/>
        <family val="2"/>
      </rPr>
      <t>(CONSIDERANDO VALORES OCASIONALES)</t>
    </r>
    <r>
      <rPr>
        <b/>
        <sz val="10"/>
        <color theme="0"/>
        <rFont val="Arial"/>
        <family val="2"/>
      </rPr>
      <t xml:space="preserve">  </t>
    </r>
    <r>
      <rPr>
        <b/>
        <vertAlign val="superscript"/>
        <sz val="10"/>
        <color theme="0"/>
        <rFont val="Arial"/>
        <family val="2"/>
      </rPr>
      <t>(8)</t>
    </r>
  </si>
  <si>
    <t>Nota (5):   Total Recaudación incluye Notas de Crédito, Compensaciones y TBC's.</t>
  </si>
  <si>
    <t>Nota (6):   Corresponde al valor de recaudación, restando Notas de Crédito y Compensaciones</t>
  </si>
  <si>
    <t>Nota (7):  Devoluciones acreditadas en efectivo</t>
  </si>
  <si>
    <r>
      <t xml:space="preserve">(h=f-g)  RECAUCIÓN NETA </t>
    </r>
    <r>
      <rPr>
        <sz val="9"/>
        <color theme="0"/>
        <rFont val="Arial"/>
        <family val="2"/>
      </rPr>
      <t>(SIN CONSIDERAR VALORES OCASIONALES PARA EFECTOS DE COMPARACIÓN INTERANUAL)</t>
    </r>
    <r>
      <rPr>
        <b/>
        <vertAlign val="superscript"/>
        <sz val="11"/>
        <color theme="0"/>
        <rFont val="Arial"/>
        <family val="2"/>
      </rPr>
      <t>(8)</t>
    </r>
  </si>
  <si>
    <t>JULIO</t>
  </si>
  <si>
    <t>AGOSTO</t>
  </si>
  <si>
    <t>SEPTIEMBRE</t>
  </si>
  <si>
    <t>OCTUBRE</t>
  </si>
  <si>
    <t>NOVIEMBRE</t>
  </si>
  <si>
    <t>DICIEMBRE</t>
  </si>
  <si>
    <t>Meta 
2024</t>
  </si>
  <si>
    <t>Participación de la Recaudación 2024</t>
  </si>
  <si>
    <t>Meta 2024</t>
  </si>
  <si>
    <t xml:space="preserve">Nota (1):   Incluye todas sus formas de pago (valor bruto):  Efectivo, Notas de crédito, Compensaciones  y valores retenidos y no pagados, con el fin de analizar el desempeño de cada impuesto en forma objetiva.  </t>
  </si>
  <si>
    <r>
      <t xml:space="preserve">TOTAL REMISIÓN </t>
    </r>
    <r>
      <rPr>
        <b/>
        <vertAlign val="superscript"/>
        <sz val="12"/>
        <color theme="0"/>
        <rFont val="Arial"/>
        <family val="2"/>
      </rPr>
      <t>(10)</t>
    </r>
  </si>
  <si>
    <t>Contribución Temporal de Seguridad</t>
  </si>
  <si>
    <t>Contribución Temporal Bancos y Cooperativas</t>
  </si>
  <si>
    <t>ICE Aguas Minerales y Purificadas</t>
  </si>
  <si>
    <t>ICE Alcohol y Productos Alcohólicos</t>
  </si>
  <si>
    <t>ICE Armas de Fuego</t>
  </si>
  <si>
    <t>ICE Aviones, tricares,etc. y otros NEP</t>
  </si>
  <si>
    <t>ICE Bebidas energizantes</t>
  </si>
  <si>
    <t>ICE Bebidas Gaseosas</t>
  </si>
  <si>
    <t>ICE Bebidas no alcoholicas</t>
  </si>
  <si>
    <t>ICE Cerveza</t>
  </si>
  <si>
    <t>ICE Cigarrillos</t>
  </si>
  <si>
    <t>ICE Cocinas, calefones</t>
  </si>
  <si>
    <t>ICE Cuotas Membresías Clubes</t>
  </si>
  <si>
    <t>ICE Focos Incandescentes</t>
  </si>
  <si>
    <t>ICE Fundas Plásticas</t>
  </si>
  <si>
    <t>ICE Perfumes, Aguas de Tocador</t>
  </si>
  <si>
    <t>ICE Servicios Casino - Juegos Azar</t>
  </si>
  <si>
    <t>ICE Servicios Televisión Prepagada</t>
  </si>
  <si>
    <t>ICE Telecomunicaciones</t>
  </si>
  <si>
    <t>ICE Telefonía</t>
  </si>
  <si>
    <t>ICE Vehículos</t>
  </si>
  <si>
    <t>ICE Videojuegos</t>
  </si>
  <si>
    <t>ICE No Especificado</t>
  </si>
  <si>
    <t>TOTAL CONTRIBUCIONES TEMPORALES</t>
  </si>
  <si>
    <t>CONTRIBUCIONES TEMPORALES</t>
  </si>
  <si>
    <t>SUBTOTAL CONTRIBUCIONES</t>
  </si>
  <si>
    <t>CONTRIBUCIONES</t>
  </si>
  <si>
    <r>
      <t xml:space="preserve">RECAUDACIÓN EN EFECTIVO </t>
    </r>
    <r>
      <rPr>
        <b/>
        <vertAlign val="superscript"/>
        <sz val="11"/>
        <color theme="0"/>
        <rFont val="Arial"/>
        <family val="2"/>
      </rPr>
      <t>(3)</t>
    </r>
  </si>
  <si>
    <t>Impuesto Redimible Botellas Plásticas no Retornables</t>
  </si>
  <si>
    <t>Nota (4):   Incluye Otros ingresos, Tierras Rurales, RISE, Impuesto Ambiental Contaminación  Vehicular, Contribuciones.</t>
  </si>
  <si>
    <t>Nota (4):   Incluye Otros ingresos, Tierras Rurales, RISE, Impuesto Ambiental Contaminación  Vehicular, Contribuciones (residuales de las que ya no están vigentes).</t>
  </si>
  <si>
    <t>AJUSTE RETENCIONES IVA PETROLERAS</t>
  </si>
  <si>
    <t>SUBTOTAL AJUSTE IVA PETROLERAS</t>
  </si>
  <si>
    <t>IVA operaciones internas</t>
  </si>
  <si>
    <t>Ajuste retenciones IVA petroleras</t>
  </si>
  <si>
    <t>CONTRIBUCIONES Y OCASIONALES</t>
  </si>
  <si>
    <t>(c) SUBTOTAL CONTRIBUCIONES</t>
  </si>
  <si>
    <r>
      <t xml:space="preserve">(d=a+b+c) RECAUDACIÓN BRUTA </t>
    </r>
    <r>
      <rPr>
        <b/>
        <vertAlign val="superscript"/>
        <sz val="11"/>
        <color theme="0"/>
        <rFont val="Arial"/>
        <family val="2"/>
      </rPr>
      <t>(5)</t>
    </r>
  </si>
  <si>
    <t>(e) Notas de Crédito</t>
  </si>
  <si>
    <t>(f) Compensaciones</t>
  </si>
  <si>
    <r>
      <t xml:space="preserve">(g=d-e-f) RECAUDACIÓN EN EFECTIVO </t>
    </r>
    <r>
      <rPr>
        <b/>
        <vertAlign val="superscript"/>
        <sz val="11"/>
        <color theme="0"/>
        <rFont val="Arial"/>
        <family val="2"/>
      </rPr>
      <t>(6)</t>
    </r>
  </si>
  <si>
    <r>
      <t>(h) Devoluciones</t>
    </r>
    <r>
      <rPr>
        <vertAlign val="superscript"/>
        <sz val="10"/>
        <color theme="3" tint="-0.499984740745262"/>
        <rFont val="Arial"/>
        <family val="2"/>
      </rPr>
      <t xml:space="preserve"> (7)</t>
    </r>
  </si>
  <si>
    <r>
      <t xml:space="preserve">(i=g-h)  RECAUCIÓN NETA </t>
    </r>
    <r>
      <rPr>
        <sz val="9"/>
        <color theme="0"/>
        <rFont val="Arial"/>
        <family val="2"/>
      </rPr>
      <t>(CONSIDERANDO VALORES OCASIONALES)</t>
    </r>
    <r>
      <rPr>
        <b/>
        <sz val="10"/>
        <color theme="0"/>
        <rFont val="Arial"/>
        <family val="2"/>
      </rPr>
      <t xml:space="preserve">  </t>
    </r>
    <r>
      <rPr>
        <b/>
        <vertAlign val="superscript"/>
        <sz val="10"/>
        <color theme="0"/>
        <rFont val="Arial"/>
        <family val="2"/>
      </rPr>
      <t>(8)</t>
    </r>
  </si>
  <si>
    <r>
      <t>(d=a+b+c) RECAUDACIÓN BRUTA</t>
    </r>
    <r>
      <rPr>
        <b/>
        <vertAlign val="superscript"/>
        <sz val="11"/>
        <color theme="0"/>
        <rFont val="Arial"/>
        <family val="2"/>
      </rPr>
      <t xml:space="preserve"> (5)</t>
    </r>
  </si>
  <si>
    <t>Recaudación
 2024</t>
  </si>
  <si>
    <t>Recaudación 
2025</t>
  </si>
  <si>
    <t>Meta 
2025</t>
  </si>
  <si>
    <t>Participación de la Recaudación 2025</t>
  </si>
  <si>
    <t>Fecha de conciliación: 28/02/2025</t>
  </si>
  <si>
    <t>Nota (2): Total Recaudación incluye Notas de Crédito, Compensaciones</t>
  </si>
  <si>
    <r>
      <t>Otros Ingresos</t>
    </r>
    <r>
      <rPr>
        <b/>
        <vertAlign val="superscript"/>
        <sz val="10"/>
        <color theme="3" tint="-0.499984740745262"/>
        <rFont val="Arial"/>
        <family val="2"/>
      </rPr>
      <t xml:space="preserve"> (7)</t>
    </r>
  </si>
  <si>
    <r>
      <t xml:space="preserve">RECAUDACIÓN BRUTA CON OCASIONALES </t>
    </r>
    <r>
      <rPr>
        <b/>
        <vertAlign val="superscript"/>
        <sz val="11"/>
        <color theme="0"/>
        <rFont val="Arial"/>
        <family val="2"/>
      </rPr>
      <t>(2)</t>
    </r>
  </si>
  <si>
    <t>TOTAL REMISIÓN</t>
  </si>
  <si>
    <t>Nota (9): Se incluye valores retenidos, conforme Dictamen No. 2-21-OP/21 emitido por la Corte Constitucional el 23 de junio de 2021, sobre valores equivalentes al Impuesto al Valor Agregado (IVA) pagado por Gobiernos Autónomos Descentralizados (GAD’s), universidades y escuelas politécnicas públicas. Reforma a los Art. 62 y 63 de la LORTI, mediante R.O. 486-S, 02-VII-2021.</t>
  </si>
  <si>
    <t>Nota (8): Corresponde al valor efectivo, descontando los valores de devoluciones de impuestos</t>
  </si>
  <si>
    <r>
      <t>IVA Operaciones Internas</t>
    </r>
    <r>
      <rPr>
        <b/>
        <vertAlign val="superscript"/>
        <sz val="11"/>
        <color theme="3" tint="-0.499984740745262"/>
        <rFont val="Arial"/>
        <family val="2"/>
      </rPr>
      <t>(9)</t>
    </r>
  </si>
  <si>
    <r>
      <t xml:space="preserve">Autorretenciones </t>
    </r>
    <r>
      <rPr>
        <vertAlign val="superscript"/>
        <sz val="10"/>
        <rFont val="Arial"/>
        <family val="2"/>
      </rPr>
      <t>(11)</t>
    </r>
  </si>
  <si>
    <t>Nota (11): Para  las Autorretenciones se consideró el campo 3981 "Autorretenciones Sociedades Grandes Contribuyentes" del formulario 103, hasta el mes de julio de 2024 (Resolución No. NAC-DGERCGC24-00000003), en adelante se utiliza el “Formulario: Anticipo de Impuesto a la Renta y Autorretención de Grandes Contribuyentes”</t>
  </si>
  <si>
    <t>Patente de conservacion para concesion minera</t>
  </si>
  <si>
    <t>Regalias anticipadas</t>
  </si>
  <si>
    <t>Regalias mineras</t>
  </si>
  <si>
    <t>Utilidades de las actividades mineras</t>
  </si>
  <si>
    <t>Versión 1_Marzo 2025 (actualizada 09/04/2025)</t>
  </si>
  <si>
    <t>Fecha de conciliación: 31/03/2025</t>
  </si>
  <si>
    <t>MARZO 2025</t>
  </si>
  <si>
    <r>
      <t xml:space="preserve">Autorretenciones </t>
    </r>
    <r>
      <rPr>
        <i/>
        <vertAlign val="superscript"/>
        <sz val="10"/>
        <color rgb="FF0070C0"/>
        <rFont val="Arial"/>
        <family val="2"/>
      </rPr>
      <t>(11)</t>
    </r>
  </si>
  <si>
    <r>
      <t>Retenciones Mensuales</t>
    </r>
    <r>
      <rPr>
        <vertAlign val="superscript"/>
        <sz val="11"/>
        <color theme="3" tint="-0.499984740745262"/>
        <rFont val="Arial"/>
        <family val="2"/>
      </rPr>
      <t xml:space="preserve"> (2)</t>
    </r>
  </si>
  <si>
    <t>ABRIL 2025</t>
  </si>
  <si>
    <t>Versión 1_Abril 2025 (actualizada 08/05/2024)</t>
  </si>
  <si>
    <t>Fecha de conciliación: 30/04/2025</t>
  </si>
  <si>
    <t>Fecha de conciliación: 31/05/2025</t>
  </si>
  <si>
    <t>MAYO 2025</t>
  </si>
  <si>
    <t>Versión 1_Mayo 2025 (actualizada 09/06/2025)</t>
  </si>
  <si>
    <t>Versión 1_Junio 2025 (actualizada 07/07/2025)</t>
  </si>
  <si>
    <t>Fecha de conciliación: 30/06/2025</t>
  </si>
  <si>
    <t>JUNIO 2025</t>
  </si>
  <si>
    <t>JULIO 2025</t>
  </si>
  <si>
    <t>Versión 1_Julio 2025 (actualizada 08/08/2024)</t>
  </si>
  <si>
    <t>(c=a+b) RECAUDACIÓN BRUTA (5)</t>
  </si>
  <si>
    <t>(f=c-d-e) RECAUDACIÓN EN EFECTIVO (6)</t>
  </si>
  <si>
    <t>(g) Devoluciones (7)</t>
  </si>
  <si>
    <t>(h=f-g)  RECAUCIÓN NETA (SIN CONSIDERAR VALORES OCASIONALES PARA EFECTOS DE COMPARACIÓN INTERANUAL)(8)</t>
  </si>
  <si>
    <r>
      <t>Declaraciones de Impuesto a la Renta</t>
    </r>
    <r>
      <rPr>
        <vertAlign val="superscript"/>
        <sz val="11"/>
        <color theme="3" tint="-0.499984740745262"/>
        <rFont val="Arial"/>
        <family val="2"/>
      </rPr>
      <t xml:space="preserve"> (3)</t>
    </r>
  </si>
  <si>
    <r>
      <t>Autorretenciones</t>
    </r>
    <r>
      <rPr>
        <i/>
        <vertAlign val="superscript"/>
        <sz val="10"/>
        <color rgb="FF0070C0"/>
        <rFont val="Arial"/>
        <family val="2"/>
      </rPr>
      <t xml:space="preserve"> (11)</t>
    </r>
  </si>
  <si>
    <t>Fecha de conciliación: 31/08/2025</t>
  </si>
  <si>
    <t>Versión 1_Agosto 2025 (actualizada 05/09/2025)</t>
  </si>
  <si>
    <t>AGOSTO 2025</t>
  </si>
  <si>
    <t>Fecha de conciliación: 30/09/2025</t>
  </si>
  <si>
    <t>SEPTIEMBRE 2025</t>
  </si>
  <si>
    <t>Versión 1_Septiembre 2025 (actualizada 08/10/2025)</t>
  </si>
  <si>
    <r>
      <t>AJUSTE RETENCIONES IVA PETROLERAS</t>
    </r>
    <r>
      <rPr>
        <b/>
        <vertAlign val="superscript"/>
        <sz val="12"/>
        <color theme="0"/>
        <rFont val="Arial"/>
        <family val="2"/>
      </rPr>
      <t>(12)</t>
    </r>
  </si>
  <si>
    <t>Nota (12): Valor ocasional por ajuste de retenciones de IVA petroleras.</t>
  </si>
  <si>
    <r>
      <t xml:space="preserve">Ajuste retenciones IVA petroleras </t>
    </r>
    <r>
      <rPr>
        <vertAlign val="superscript"/>
        <sz val="11"/>
        <rFont val="Arial"/>
        <family val="2"/>
      </rPr>
      <t>(12)</t>
    </r>
  </si>
  <si>
    <r>
      <t>AJUSTE RETENCIONES IVA PETROLERAS</t>
    </r>
    <r>
      <rPr>
        <b/>
        <vertAlign val="superscript"/>
        <sz val="12"/>
        <color theme="0"/>
        <rFont val="Arial"/>
        <family val="2"/>
      </rPr>
      <t xml:space="preserve"> (12)</t>
    </r>
  </si>
  <si>
    <t>Fecha de conciliación: 31/10/2025</t>
  </si>
  <si>
    <t>OCTUBRE 2025</t>
  </si>
  <si>
    <t>Versión 1_Octubre 2025 (actualizada 12/11/2025)</t>
  </si>
  <si>
    <t>Nota (10): Remisión 2024 vigente a partir de la publicación de la Ley Orgánica de Eficiencia Económica y Generación de Empleo, R.O. 461 del 20 de diciembre de 2023 hasta el 31 de julio 2024.</t>
  </si>
  <si>
    <t>Nota (10): Remisión 2025 vigente a partir de la publicación de la Ley Orgánica de Integridad Pública, publicada mediante Registro Oficial No. 68 el 26 de junio de 2025. Remisión 2024 vigente a partir de la publicación de la Ley Orgánica de Eficiencia Económica y Generación de Empleo, R.O. 461 del 20 de diciembre de 2023 hasta el 31 de julio 2024.</t>
  </si>
  <si>
    <t>Fecha de conciliación: 30/11/2025</t>
  </si>
  <si>
    <t>NOVIEMBRE 2025</t>
  </si>
  <si>
    <r>
      <t>Autorretenciones</t>
    </r>
    <r>
      <rPr>
        <vertAlign val="superscript"/>
        <sz val="11"/>
        <rFont val="Arial"/>
        <family val="2"/>
      </rPr>
      <t xml:space="preserve"> (11)</t>
    </r>
  </si>
  <si>
    <r>
      <t>Utilidades no distribuidas</t>
    </r>
    <r>
      <rPr>
        <vertAlign val="superscript"/>
        <sz val="11"/>
        <color theme="3" tint="-0.499984740745262"/>
        <rFont val="Arial"/>
        <family val="2"/>
      </rPr>
      <t>(12)</t>
    </r>
  </si>
  <si>
    <t>Nota (12): Reglamento General a la Ley Orgánica de Transparencia Social, emitido mediante Decreto Ejecutivo Nro. 191 publicado en el Suplemento del Registro Oficial Nro. 153 del 28 de octubre de 2025.</t>
  </si>
  <si>
    <r>
      <t>Autorretenciones</t>
    </r>
    <r>
      <rPr>
        <vertAlign val="superscript"/>
        <sz val="10"/>
        <rFont val="Arial"/>
        <family val="2"/>
      </rPr>
      <t xml:space="preserve"> (11)</t>
    </r>
  </si>
  <si>
    <t>Nota (2):   Incluye retenciones contratos petroleros.</t>
  </si>
  <si>
    <t>DICIEMBRE 2025</t>
  </si>
  <si>
    <t>Versión 1_Diciembre 2025 (actualizada 12/01/2026)</t>
  </si>
  <si>
    <t>Fecha de conciliación: 31/12/2025</t>
  </si>
  <si>
    <t>Contribución para la atención integral del cáncer</t>
  </si>
  <si>
    <t>Versión 2_Noviembre 2025 (actualizada 12/01/2026)</t>
  </si>
  <si>
    <t>Fecha de conciliación: 31/01/2026</t>
  </si>
  <si>
    <t>Meta 
2026</t>
  </si>
  <si>
    <t>Recaudación
 2025</t>
  </si>
  <si>
    <t>Recaudación 
2026</t>
  </si>
  <si>
    <t>ENERO 2026</t>
  </si>
  <si>
    <t>Participación de la Recaudación 2026</t>
  </si>
  <si>
    <t>Nota (4):   Incluye Otros ingresos, e ingresos residuales de rubros que ya no están vigentes; entre otros: Tierras Rurales, RISE, Impuesto Ambiental Contaminación  Vehicular, Contribuciones (Contribución Post COVID Personas Naturales y Sociedades,Contribución Temporal de Seguridad, Contribución Temporal Bancos y Cooperativas, Contribución única temporal , etc.).</t>
  </si>
  <si>
    <t>Nota (7):   Incluye Otros ingresos, e ingresos residuales de rubros que ya no están vigentes; entre otros: Tierras Rurales, RISE, Impuesto Ambiental Contaminación  Vehicular, Contribuciones (Contribución Post COVID Personas Naturales y Sociedades,Contribución Temporal de Seguridad, Contribución Temporal Bancos y Cooperativas, Contribución única temporal , etc.).</t>
  </si>
  <si>
    <t>Autorretenciones</t>
  </si>
  <si>
    <t>Nota (8): Reglamento General a la Ley Orgánica de Transparencia Social, emitido mediante Decreto Ejecutivo Nro. 191 publicado en el Suplemento del Registro Oficial Nro. 153 del 28 de octubre de 2025.</t>
  </si>
  <si>
    <r>
      <t>Utilidades no distribuidas</t>
    </r>
    <r>
      <rPr>
        <vertAlign val="superscript"/>
        <sz val="11"/>
        <color theme="3" tint="-0.499984740745262"/>
        <rFont val="Arial"/>
        <family val="2"/>
      </rPr>
      <t>(8)</t>
    </r>
  </si>
  <si>
    <t>Nota (9): Reglamento General a la Ley Orgánica de Transparencia Social, emitido mediante Decreto Ejecutivo Nro. 191 publicado en el Suplemento del Registro Oficial Nro. 153 del 28 de octubre de 2025.</t>
  </si>
  <si>
    <r>
      <t>Utilidades no distribuidas</t>
    </r>
    <r>
      <rPr>
        <vertAlign val="superscript"/>
        <sz val="11"/>
        <color theme="3" tint="-0.499984740745262"/>
        <rFont val="Arial"/>
        <family val="2"/>
      </rPr>
      <t>(9)</t>
    </r>
  </si>
  <si>
    <t xml:space="preserve">Autorretenciones </t>
  </si>
  <si>
    <r>
      <t>TOTAL REMISIÓN</t>
    </r>
    <r>
      <rPr>
        <b/>
        <vertAlign val="superscript"/>
        <sz val="12"/>
        <color theme="0"/>
        <rFont val="Arial"/>
        <family val="2"/>
      </rPr>
      <t xml:space="preserve"> </t>
    </r>
  </si>
  <si>
    <t>Versión 1_Enero 2026 (actualizada 20/02/2026)</t>
  </si>
  <si>
    <t>ENERO - FEBRERO 2026</t>
  </si>
  <si>
    <t>Fecha de conciliación: 28/02/2026</t>
  </si>
  <si>
    <t>Versión 1_Febrero 2026 (actualizada 12/03/2026)</t>
  </si>
  <si>
    <t>FEBRERO 2026</t>
  </si>
  <si>
    <t>(b) SUBTOTAL OCASIONALES</t>
  </si>
  <si>
    <t>OCASIONALES</t>
  </si>
  <si>
    <t>OTROS OCASIONALES</t>
  </si>
  <si>
    <t>Nota (9): Desde febrero de 2026, Ecuador aplica una tasa por servicio aduanero de control del 30% sobre el valor en aduana a las mercancías importadas originarias de Colombia.</t>
  </si>
  <si>
    <r>
      <t>Tasa Servicio Aduanero</t>
    </r>
    <r>
      <rPr>
        <b/>
        <vertAlign val="superscript"/>
        <sz val="10"/>
        <rFont val="Arial"/>
        <family val="2"/>
      </rPr>
      <t xml:space="preserve"> (9)</t>
    </r>
  </si>
  <si>
    <t>Nota (10): Desde febrero de 2026, Ecuador aplica una tasa por servicio aduanero de control del 30% sobre el valor en aduana a las mercancías importadas originarias de Colombia.</t>
  </si>
  <si>
    <r>
      <t xml:space="preserve">Tasa Servicio Aduanero </t>
    </r>
    <r>
      <rPr>
        <vertAlign val="superscript"/>
        <sz val="11"/>
        <color theme="8"/>
        <rFont val="Arial"/>
        <family val="2"/>
      </rPr>
      <t>(10)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</si>
</sst>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43" formatCode="_ * #,##0.00_ ;_ * \-#,##0.00_ ;_ * &quot;-&quot;??_ ;_ @_ "/>
    <numFmt numFmtId="164" formatCode="_-* #,##0.00_-;\-* #,##0.00_-;_-* &quot;-&quot;??_-;_-@_-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&quot;€&quot;_-;\-* #,##0.00\ &quot;€&quot;_-;_-* &quot;-&quot;??\ &quot;€&quot;_-;_-@_-"/>
    <numFmt numFmtId="168" formatCode="_-* #,##0.00\ _€_-;\-* #,##0.00\ _€_-;_-* &quot;-&quot;??\ _€_-;_-@_-"/>
    <numFmt numFmtId="169" formatCode="#,##0.0"/>
    <numFmt numFmtId="170" formatCode="_(* #,##0_);_(* \(#,##0\);_(* &quot;-&quot;??_);_(@_)"/>
    <numFmt numFmtId="171" formatCode="0.0%"/>
    <numFmt numFmtId="172" formatCode="_(* #,##0.0_);_(* \(#,##0.0\);_(* &quot;-&quot;??_);_(@_)"/>
    <numFmt numFmtId="173" formatCode="#,##0.000"/>
    <numFmt numFmtId="174" formatCode="#,###,"/>
    <numFmt numFmtId="175" formatCode="#,##0.00000"/>
    <numFmt numFmtId="176" formatCode="_-* #,##0_-;\-* #,##0_-;_-* &quot;-&quot;??_-;_-@_-"/>
    <numFmt numFmtId="177" formatCode="#,##0.000_ ;\-#,##0.000\ "/>
    <numFmt numFmtId="178" formatCode="#,##0.0000"/>
    <numFmt numFmtId="179" formatCode="_ * #,##0_ ;_ * \-#,##0_ ;_ * &quot;-&quot;??_ ;_ @_ "/>
    <numFmt numFmtId="180" formatCode="#,##0.000000"/>
    <numFmt numFmtId="181" formatCode="_-* #,##0.000000_-;\-* #,##0.000000_-;_-* &quot;-&quot;??_-;_-@_-"/>
    <numFmt numFmtId="182" formatCode="_-* #,##0.0000_-;\-* #,##0.0000_-;_-* &quot;-&quot;??_-;_-@_-"/>
    <numFmt numFmtId="183" formatCode="###0.00"/>
    <numFmt numFmtId="184" formatCode="0.0000%"/>
    <numFmt numFmtId="185" formatCode="_-* #,##0.00000_-;\-* #,##0.00000_-;_-* &quot;-&quot;??_-;_-@_-"/>
    <numFmt numFmtId="186" formatCode="#,##0.000000_ ;\-#,##0.000000\ "/>
    <numFmt numFmtId="187" formatCode="0.00000"/>
    <numFmt numFmtId="188" formatCode="##############"/>
  </numFmts>
  <fonts count="8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9"/>
      <name val="Arial"/>
      <family val="2"/>
    </font>
    <font>
      <sz val="10"/>
      <name val="Tahoma"/>
      <family val="2"/>
    </font>
    <font>
      <b/>
      <sz val="12"/>
      <color theme="0"/>
      <name val="Arial"/>
      <family val="2"/>
    </font>
    <font>
      <b/>
      <sz val="10"/>
      <name val="Arial"/>
      <family val="2"/>
    </font>
    <font>
      <b/>
      <sz val="11"/>
      <color theme="0"/>
      <name val="Arial"/>
      <family val="2"/>
    </font>
    <font>
      <vertAlign val="superscript"/>
      <sz val="10"/>
      <name val="Arial"/>
      <family val="2"/>
    </font>
    <font>
      <sz val="8"/>
      <name val="Calibri"/>
      <family val="2"/>
      <scheme val="minor"/>
    </font>
    <font>
      <b/>
      <sz val="14"/>
      <color indexed="18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Arial"/>
      <family val="2"/>
    </font>
    <font>
      <sz val="11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theme="0"/>
      <name val="Arial"/>
      <family val="2"/>
    </font>
    <font>
      <b/>
      <sz val="11"/>
      <color theme="3" tint="-0.249977111117893"/>
      <name val="Arial"/>
      <family val="2"/>
    </font>
    <font>
      <b/>
      <sz val="12"/>
      <color theme="3" tint="-0.249977111117893"/>
      <name val="Arial"/>
      <family val="2"/>
    </font>
    <font>
      <b/>
      <sz val="8"/>
      <color theme="0"/>
      <name val="Arial"/>
      <family val="2"/>
    </font>
    <font>
      <b/>
      <sz val="11"/>
      <color theme="5" tint="-0.249977111117893"/>
      <name val="Arial"/>
      <family val="2"/>
    </font>
    <font>
      <b/>
      <vertAlign val="superscript"/>
      <sz val="11"/>
      <color theme="0"/>
      <name val="Arial"/>
      <family val="2"/>
    </font>
    <font>
      <sz val="9"/>
      <name val="Calibri"/>
      <family val="2"/>
      <scheme val="minor"/>
    </font>
    <font>
      <b/>
      <sz val="14"/>
      <color theme="8" tint="-0.499984740745262"/>
      <name val="Arial"/>
      <family val="2"/>
    </font>
    <font>
      <b/>
      <vertAlign val="superscript"/>
      <sz val="14"/>
      <color theme="8" tint="-0.499984740745262"/>
      <name val="Arial"/>
      <family val="2"/>
    </font>
    <font>
      <b/>
      <sz val="12"/>
      <color theme="8" tint="-0.499984740745262"/>
      <name val="Arial"/>
      <family val="2"/>
    </font>
    <font>
      <b/>
      <sz val="11"/>
      <color theme="8" tint="-0.499984740745262"/>
      <name val="Arial"/>
      <family val="2"/>
    </font>
    <font>
      <b/>
      <sz val="16"/>
      <color theme="8" tint="-0.499984740745262"/>
      <name val="Arial"/>
      <family val="2"/>
    </font>
    <font>
      <sz val="11"/>
      <color theme="1"/>
      <name val="Arial"/>
      <family val="2"/>
    </font>
    <font>
      <b/>
      <vertAlign val="superscript"/>
      <sz val="10"/>
      <color theme="0"/>
      <name val="Arial"/>
      <family val="2"/>
    </font>
    <font>
      <b/>
      <sz val="14"/>
      <color theme="0"/>
      <name val="Arial"/>
      <family val="2"/>
    </font>
    <font>
      <sz val="12"/>
      <color theme="0"/>
      <name val="Arial"/>
      <family val="2"/>
    </font>
    <font>
      <b/>
      <sz val="11"/>
      <color theme="3" tint="-0.499984740745262"/>
      <name val="Arial"/>
      <family val="2"/>
    </font>
    <font>
      <sz val="11"/>
      <color theme="3" tint="-0.499984740745262"/>
      <name val="Arial"/>
      <family val="2"/>
    </font>
    <font>
      <i/>
      <sz val="10"/>
      <color theme="3" tint="-0.499984740745262"/>
      <name val="Arial"/>
      <family val="2"/>
    </font>
    <font>
      <vertAlign val="superscript"/>
      <sz val="11"/>
      <color theme="3" tint="-0.499984740745262"/>
      <name val="Arial"/>
      <family val="2"/>
    </font>
    <font>
      <sz val="10"/>
      <color theme="3" tint="-0.499984740745262"/>
      <name val="Arial"/>
      <family val="2"/>
    </font>
    <font>
      <sz val="9"/>
      <color theme="0"/>
      <name val="Arial"/>
      <family val="2"/>
    </font>
    <font>
      <sz val="11"/>
      <color theme="3" tint="-0.499984740745262"/>
      <name val="Calibri"/>
      <family val="2"/>
      <scheme val="minor"/>
    </font>
    <font>
      <b/>
      <sz val="11"/>
      <color rgb="FFFF0000"/>
      <name val="Arial"/>
      <family val="2"/>
    </font>
    <font>
      <b/>
      <sz val="10"/>
      <color theme="3" tint="-0.499984740745262"/>
      <name val="Arial"/>
      <family val="2"/>
    </font>
    <font>
      <vertAlign val="superscript"/>
      <sz val="10"/>
      <color theme="3" tint="-0.499984740745262"/>
      <name val="Arial"/>
      <family val="2"/>
    </font>
    <font>
      <b/>
      <vertAlign val="superscript"/>
      <sz val="11"/>
      <color theme="3" tint="-0.499984740745262"/>
      <name val="Arial"/>
      <family val="2"/>
    </font>
    <font>
      <sz val="11"/>
      <color rgb="FF4FC1EA"/>
      <name val="Arial"/>
      <family val="2"/>
    </font>
    <font>
      <sz val="11"/>
      <color rgb="FF4FC1EA"/>
      <name val="Calibri"/>
      <family val="2"/>
      <scheme val="minor"/>
    </font>
    <font>
      <sz val="10"/>
      <color rgb="FF4FC1EA"/>
      <name val="Arial"/>
      <family val="2"/>
    </font>
    <font>
      <sz val="11"/>
      <color theme="0"/>
      <name val="Calibri"/>
      <family val="2"/>
      <scheme val="minor"/>
    </font>
    <font>
      <b/>
      <sz val="18"/>
      <color rgb="FFFF0000"/>
      <name val="Arial"/>
      <family val="2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14"/>
      <color theme="2"/>
      <name val="Arial"/>
      <family val="2"/>
    </font>
    <font>
      <b/>
      <sz val="12"/>
      <color theme="2"/>
      <name val="Arial"/>
      <family val="2"/>
    </font>
    <font>
      <b/>
      <sz val="10"/>
      <color theme="2"/>
      <name val="Arial"/>
      <family val="2"/>
    </font>
    <font>
      <sz val="10"/>
      <color theme="2"/>
      <name val="Arial"/>
      <family val="2"/>
    </font>
    <font>
      <sz val="11"/>
      <color theme="2"/>
      <name val="Calibri"/>
      <family val="2"/>
      <scheme val="minor"/>
    </font>
    <font>
      <sz val="8"/>
      <color theme="2"/>
      <name val="Calibri"/>
      <family val="2"/>
      <scheme val="minor"/>
    </font>
    <font>
      <sz val="9"/>
      <color theme="2"/>
      <name val="Calibri"/>
      <family val="2"/>
      <scheme val="minor"/>
    </font>
    <font>
      <sz val="10"/>
      <color rgb="FFFF0000"/>
      <name val="Arial"/>
      <family val="2"/>
    </font>
    <font>
      <b/>
      <vertAlign val="superscript"/>
      <sz val="12"/>
      <color theme="0"/>
      <name val="Arial"/>
      <family val="2"/>
    </font>
    <font>
      <b/>
      <sz val="6"/>
      <color theme="0"/>
      <name val="Arial"/>
      <family val="2"/>
    </font>
    <font>
      <i/>
      <sz val="10"/>
      <color rgb="FF0070C0"/>
      <name val="Arial"/>
      <family val="2"/>
    </font>
    <font>
      <sz val="10"/>
      <color rgb="FF0070C0"/>
      <name val="Arial"/>
      <family val="2"/>
    </font>
    <font>
      <sz val="11"/>
      <color rgb="FF0070C0"/>
      <name val="Arial"/>
      <family val="2"/>
    </font>
    <font>
      <b/>
      <sz val="10"/>
      <color rgb="FF0070C0"/>
      <name val="Arial"/>
      <family val="2"/>
    </font>
    <font>
      <i/>
      <vertAlign val="superscript"/>
      <sz val="10"/>
      <color rgb="FF0070C0"/>
      <name val="Arial"/>
      <family val="2"/>
    </font>
    <font>
      <sz val="10"/>
      <color theme="8"/>
      <name val="Arial"/>
      <family val="2"/>
    </font>
    <font>
      <b/>
      <sz val="10"/>
      <color theme="8"/>
      <name val="Arial"/>
      <family val="2"/>
    </font>
    <font>
      <b/>
      <vertAlign val="superscript"/>
      <sz val="10"/>
      <color theme="3" tint="-0.499984740745262"/>
      <name val="Arial"/>
      <family val="2"/>
    </font>
    <font>
      <sz val="10"/>
      <color theme="1"/>
      <name val="Arial"/>
      <family val="2"/>
    </font>
    <font>
      <b/>
      <sz val="11"/>
      <color theme="8"/>
      <name val="Arial"/>
      <family val="2"/>
    </font>
    <font>
      <sz val="8"/>
      <color rgb="FFFF0000"/>
      <name val="Calibri"/>
      <family val="2"/>
      <scheme val="minor"/>
    </font>
    <font>
      <sz val="11"/>
      <color theme="8"/>
      <name val="Arial"/>
      <family val="2"/>
    </font>
    <font>
      <b/>
      <sz val="10"/>
      <color theme="5"/>
      <name val="Arial"/>
      <family val="2"/>
    </font>
    <font>
      <sz val="11"/>
      <color theme="5"/>
      <name val="Arial"/>
      <family val="2"/>
    </font>
    <font>
      <sz val="8"/>
      <color theme="1"/>
      <name val="Arial"/>
      <family val="2"/>
    </font>
    <font>
      <sz val="10"/>
      <color rgb="FF363636"/>
      <name val="Arial"/>
      <family val="2"/>
    </font>
    <font>
      <b/>
      <sz val="14"/>
      <color rgb="FFFF0000"/>
      <name val="Arial"/>
      <family val="2"/>
    </font>
    <font>
      <sz val="10"/>
      <color theme="5"/>
      <name val="Arial"/>
      <family val="2"/>
    </font>
    <font>
      <sz val="9"/>
      <color rgb="FF000000"/>
      <name val="Tahoma"/>
      <family val="2"/>
    </font>
    <font>
      <sz val="11"/>
      <color rgb="FFFF0000"/>
      <name val="Calibri"/>
      <family val="2"/>
      <scheme val="minor"/>
    </font>
    <font>
      <vertAlign val="superscript"/>
      <sz val="11"/>
      <name val="Arial"/>
      <family val="2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vertAlign val="superscript"/>
      <sz val="10"/>
      <name val="Arial"/>
      <family val="2"/>
    </font>
    <font>
      <b/>
      <sz val="11"/>
      <color rgb="FF4FC1EA"/>
      <name val="Arial"/>
      <family val="2"/>
    </font>
    <font>
      <vertAlign val="superscript"/>
      <sz val="11"/>
      <color theme="8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5185C4"/>
        <bgColor indexed="64"/>
      </patternFill>
    </fill>
    <fill>
      <patternFill patternType="solid">
        <fgColor rgb="FF0D3A80"/>
        <bgColor indexed="64"/>
      </patternFill>
    </fill>
    <fill>
      <patternFill patternType="solid">
        <fgColor rgb="FF0C4597"/>
        <bgColor indexed="64"/>
      </patternFill>
    </fill>
    <fill>
      <patternFill patternType="solid">
        <fgColor rgb="FF3BAFDA"/>
        <bgColor indexed="64"/>
      </patternFill>
    </fill>
    <fill>
      <patternFill patternType="solid">
        <fgColor rgb="FF4FC1EA"/>
        <bgColor indexed="64"/>
      </patternFill>
    </fill>
    <fill>
      <patternFill patternType="solid">
        <fgColor rgb="FF19A1D1"/>
        <bgColor indexed="64"/>
      </patternFill>
    </fill>
    <fill>
      <patternFill patternType="solid">
        <fgColor rgb="FFF5F7FA"/>
        <bgColor indexed="64"/>
      </patternFill>
    </fill>
    <fill>
      <patternFill patternType="solid">
        <fgColor rgb="FF434A54"/>
        <bgColor indexed="64"/>
      </patternFill>
    </fill>
    <fill>
      <patternFill patternType="solid">
        <fgColor rgb="FF656D78"/>
        <bgColor indexed="64"/>
      </patternFill>
    </fill>
    <fill>
      <patternFill patternType="solid">
        <fgColor rgb="FF2F78BB"/>
        <bgColor indexed="64"/>
      </patternFill>
    </fill>
    <fill>
      <patternFill patternType="solid">
        <fgColor rgb="FF173A5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27619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BFBFB"/>
        <bgColor indexed="64"/>
      </patternFill>
    </fill>
    <fill>
      <patternFill patternType="solid">
        <fgColor theme="1" tint="0.34998626667073579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29">
    <xf numFmtId="0" fontId="0" fillId="0" borderId="0"/>
    <xf numFmtId="165" fontId="1" fillId="0" borderId="0" applyFont="0" applyFill="0" applyBorder="0" applyAlignment="0" applyProtection="0"/>
    <xf numFmtId="0" fontId="2" fillId="0" borderId="0"/>
    <xf numFmtId="0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505">
    <xf numFmtId="0" fontId="0" fillId="0" borderId="0" xfId="0"/>
    <xf numFmtId="0" fontId="2" fillId="3" borderId="0" xfId="2" applyFill="1"/>
    <xf numFmtId="0" fontId="2" fillId="0" borderId="0" xfId="2"/>
    <xf numFmtId="0" fontId="11" fillId="0" borderId="0" xfId="2" applyFont="1" applyAlignment="1">
      <alignment horizontal="centerContinuous"/>
    </xf>
    <xf numFmtId="0" fontId="12" fillId="0" borderId="0" xfId="3" applyFont="1"/>
    <xf numFmtId="0" fontId="6" fillId="0" borderId="0" xfId="2" applyFont="1"/>
    <xf numFmtId="0" fontId="6" fillId="0" borderId="2" xfId="2" applyFont="1" applyBorder="1"/>
    <xf numFmtId="0" fontId="2" fillId="0" borderId="0" xfId="2" applyAlignment="1">
      <alignment vertical="center"/>
    </xf>
    <xf numFmtId="0" fontId="14" fillId="0" borderId="0" xfId="3" applyFont="1" applyAlignment="1">
      <alignment horizontal="left" vertical="center" indent="2"/>
    </xf>
    <xf numFmtId="170" fontId="15" fillId="0" borderId="1" xfId="7" applyNumberFormat="1" applyFont="1" applyFill="1" applyBorder="1" applyAlignment="1">
      <alignment horizontal="right" vertical="center"/>
    </xf>
    <xf numFmtId="0" fontId="16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3" fontId="6" fillId="0" borderId="0" xfId="2" applyNumberFormat="1" applyFont="1"/>
    <xf numFmtId="3" fontId="2" fillId="0" borderId="0" xfId="2" applyNumberFormat="1"/>
    <xf numFmtId="171" fontId="2" fillId="0" borderId="0" xfId="2" applyNumberFormat="1"/>
    <xf numFmtId="166" fontId="6" fillId="0" borderId="0" xfId="8" applyNumberFormat="1" applyFont="1" applyFill="1" applyBorder="1"/>
    <xf numFmtId="3" fontId="6" fillId="0" borderId="0" xfId="2" applyNumberFormat="1" applyFont="1" applyAlignment="1">
      <alignment vertical="center"/>
    </xf>
    <xf numFmtId="3" fontId="2" fillId="0" borderId="0" xfId="2" applyNumberFormat="1" applyAlignment="1">
      <alignment vertical="center"/>
    </xf>
    <xf numFmtId="3" fontId="18" fillId="0" borderId="0" xfId="7" applyNumberFormat="1" applyFont="1" applyFill="1" applyBorder="1" applyAlignment="1">
      <alignment horizontal="right" vertical="center"/>
    </xf>
    <xf numFmtId="0" fontId="21" fillId="0" borderId="0" xfId="3" applyFont="1" applyAlignment="1">
      <alignment vertical="center"/>
    </xf>
    <xf numFmtId="3" fontId="7" fillId="0" borderId="0" xfId="7" applyNumberFormat="1" applyFont="1" applyFill="1" applyBorder="1" applyAlignment="1">
      <alignment horizontal="right" vertical="center"/>
    </xf>
    <xf numFmtId="3" fontId="13" fillId="0" borderId="0" xfId="7" applyNumberFormat="1" applyFont="1" applyFill="1" applyBorder="1" applyAlignment="1">
      <alignment horizontal="right" vertical="center"/>
    </xf>
    <xf numFmtId="0" fontId="18" fillId="0" borderId="0" xfId="3" applyFont="1"/>
    <xf numFmtId="3" fontId="21" fillId="0" borderId="0" xfId="7" applyNumberFormat="1" applyFont="1" applyFill="1" applyBorder="1" applyAlignment="1">
      <alignment horizontal="right" vertical="center"/>
    </xf>
    <xf numFmtId="165" fontId="2" fillId="0" borderId="0" xfId="1" applyFont="1" applyBorder="1"/>
    <xf numFmtId="165" fontId="2" fillId="0" borderId="0" xfId="1" applyFont="1"/>
    <xf numFmtId="0" fontId="2" fillId="2" borderId="0" xfId="2" applyFill="1"/>
    <xf numFmtId="165" fontId="23" fillId="0" borderId="0" xfId="1" applyFont="1" applyAlignment="1"/>
    <xf numFmtId="0" fontId="6" fillId="3" borderId="0" xfId="2" applyFont="1" applyFill="1"/>
    <xf numFmtId="0" fontId="6" fillId="2" borderId="0" xfId="2" applyFont="1" applyFill="1"/>
    <xf numFmtId="3" fontId="11" fillId="0" borderId="0" xfId="6" applyNumberFormat="1" applyFont="1" applyFill="1" applyBorder="1"/>
    <xf numFmtId="166" fontId="6" fillId="0" borderId="0" xfId="6" applyFont="1" applyFill="1" applyBorder="1"/>
    <xf numFmtId="0" fontId="10" fillId="3" borderId="0" xfId="2" applyFont="1" applyFill="1" applyAlignment="1">
      <alignment horizontal="center"/>
    </xf>
    <xf numFmtId="0" fontId="10" fillId="2" borderId="0" xfId="2" applyFont="1" applyFill="1" applyAlignment="1">
      <alignment horizontal="center"/>
    </xf>
    <xf numFmtId="170" fontId="15" fillId="0" borderId="0" xfId="7" applyNumberFormat="1" applyFont="1" applyFill="1" applyBorder="1" applyAlignment="1">
      <alignment horizontal="right" vertical="center"/>
    </xf>
    <xf numFmtId="0" fontId="18" fillId="0" borderId="0" xfId="3" applyFont="1" applyAlignment="1">
      <alignment vertical="center"/>
    </xf>
    <xf numFmtId="0" fontId="19" fillId="0" borderId="0" xfId="3" applyFont="1"/>
    <xf numFmtId="3" fontId="12" fillId="0" borderId="5" xfId="7" applyNumberFormat="1" applyFont="1" applyFill="1" applyBorder="1" applyAlignment="1">
      <alignment horizontal="right"/>
    </xf>
    <xf numFmtId="0" fontId="14" fillId="0" borderId="4" xfId="3" applyFont="1" applyBorder="1" applyAlignment="1">
      <alignment horizontal="left" vertical="center" indent="1"/>
    </xf>
    <xf numFmtId="3" fontId="12" fillId="0" borderId="4" xfId="7" applyNumberFormat="1" applyFont="1" applyFill="1" applyBorder="1" applyAlignment="1">
      <alignment horizontal="right"/>
    </xf>
    <xf numFmtId="0" fontId="14" fillId="0" borderId="5" xfId="3" applyFont="1" applyBorder="1" applyAlignment="1">
      <alignment horizontal="left" vertical="center" indent="1"/>
    </xf>
    <xf numFmtId="3" fontId="2" fillId="0" borderId="5" xfId="6" applyNumberFormat="1" applyFont="1" applyBorder="1"/>
    <xf numFmtId="0" fontId="13" fillId="0" borderId="0" xfId="3" applyFont="1"/>
    <xf numFmtId="0" fontId="17" fillId="5" borderId="0" xfId="0" applyFont="1" applyFill="1" applyAlignment="1">
      <alignment horizontal="center" vertical="center" wrapText="1"/>
    </xf>
    <xf numFmtId="3" fontId="7" fillId="8" borderId="4" xfId="7" applyNumberFormat="1" applyFont="1" applyFill="1" applyBorder="1" applyAlignment="1">
      <alignment horizontal="right" vertical="center"/>
    </xf>
    <xf numFmtId="0" fontId="7" fillId="8" borderId="5" xfId="3" applyFont="1" applyFill="1" applyBorder="1" applyAlignment="1">
      <alignment vertical="center"/>
    </xf>
    <xf numFmtId="3" fontId="7" fillId="8" borderId="5" xfId="7" applyNumberFormat="1" applyFont="1" applyFill="1" applyBorder="1" applyAlignment="1">
      <alignment horizontal="right" vertical="center"/>
    </xf>
    <xf numFmtId="3" fontId="7" fillId="8" borderId="6" xfId="7" applyNumberFormat="1" applyFont="1" applyFill="1" applyBorder="1" applyAlignment="1">
      <alignment horizontal="right" vertical="center"/>
    </xf>
    <xf numFmtId="0" fontId="7" fillId="6" borderId="6" xfId="3" applyFont="1" applyFill="1" applyBorder="1" applyAlignment="1">
      <alignment vertical="center"/>
    </xf>
    <xf numFmtId="3" fontId="7" fillId="6" borderId="6" xfId="7" applyNumberFormat="1" applyFont="1" applyFill="1" applyBorder="1" applyAlignment="1">
      <alignment horizontal="right" vertical="center"/>
    </xf>
    <xf numFmtId="3" fontId="7" fillId="4" borderId="3" xfId="7" applyNumberFormat="1" applyFont="1" applyFill="1" applyBorder="1" applyAlignment="1">
      <alignment horizontal="right" vertical="center"/>
    </xf>
    <xf numFmtId="9" fontId="5" fillId="4" borderId="3" xfId="7" applyFont="1" applyFill="1" applyBorder="1" applyAlignment="1">
      <alignment horizontal="center" vertical="center"/>
    </xf>
    <xf numFmtId="37" fontId="2" fillId="0" borderId="8" xfId="6" applyNumberFormat="1" applyFont="1" applyBorder="1"/>
    <xf numFmtId="0" fontId="2" fillId="3" borderId="5" xfId="2" applyFill="1" applyBorder="1" applyAlignment="1">
      <alignment horizontal="left" indent="2"/>
    </xf>
    <xf numFmtId="0" fontId="7" fillId="7" borderId="4" xfId="3" applyFont="1" applyFill="1" applyBorder="1" applyAlignment="1">
      <alignment vertical="center"/>
    </xf>
    <xf numFmtId="0" fontId="7" fillId="7" borderId="6" xfId="3" applyFont="1" applyFill="1" applyBorder="1" applyAlignment="1">
      <alignment vertical="center"/>
    </xf>
    <xf numFmtId="0" fontId="2" fillId="0" borderId="5" xfId="2" applyBorder="1" applyAlignment="1">
      <alignment horizontal="left" indent="2"/>
    </xf>
    <xf numFmtId="0" fontId="3" fillId="5" borderId="3" xfId="2" applyFont="1" applyFill="1" applyBorder="1" applyAlignment="1">
      <alignment horizontal="center" vertical="center" wrapText="1"/>
    </xf>
    <xf numFmtId="0" fontId="2" fillId="3" borderId="5" xfId="2" applyFill="1" applyBorder="1" applyAlignment="1">
      <alignment horizontal="left" indent="6"/>
    </xf>
    <xf numFmtId="3" fontId="7" fillId="7" borderId="4" xfId="9" applyNumberFormat="1" applyFont="1" applyFill="1" applyBorder="1" applyAlignment="1">
      <alignment vertical="center"/>
    </xf>
    <xf numFmtId="3" fontId="7" fillId="8" borderId="5" xfId="9" applyNumberFormat="1" applyFont="1" applyFill="1" applyBorder="1" applyAlignment="1">
      <alignment vertical="center"/>
    </xf>
    <xf numFmtId="3" fontId="7" fillId="7" borderId="6" xfId="9" applyNumberFormat="1" applyFont="1" applyFill="1" applyBorder="1" applyAlignment="1">
      <alignment vertical="center"/>
    </xf>
    <xf numFmtId="0" fontId="29" fillId="0" borderId="0" xfId="0" applyFont="1"/>
    <xf numFmtId="0" fontId="26" fillId="0" borderId="0" xfId="2" quotePrefix="1" applyFont="1" applyAlignment="1">
      <alignment horizontal="center"/>
    </xf>
    <xf numFmtId="0" fontId="33" fillId="0" borderId="4" xfId="3" applyFont="1" applyBorder="1" applyAlignment="1">
      <alignment vertical="center"/>
    </xf>
    <xf numFmtId="3" fontId="34" fillId="0" borderId="4" xfId="7" applyNumberFormat="1" applyFont="1" applyFill="1" applyBorder="1" applyAlignment="1">
      <alignment horizontal="right" vertical="center"/>
    </xf>
    <xf numFmtId="0" fontId="34" fillId="0" borderId="0" xfId="0" applyFont="1"/>
    <xf numFmtId="3" fontId="33" fillId="10" borderId="4" xfId="7" applyNumberFormat="1" applyFont="1" applyFill="1" applyBorder="1" applyAlignment="1">
      <alignment horizontal="right" vertical="center"/>
    </xf>
    <xf numFmtId="0" fontId="34" fillId="0" borderId="5" xfId="3" applyFont="1" applyBorder="1" applyAlignment="1">
      <alignment horizontal="left" indent="2"/>
    </xf>
    <xf numFmtId="3" fontId="34" fillId="0" borderId="5" xfId="7" applyNumberFormat="1" applyFont="1" applyFill="1" applyBorder="1" applyAlignment="1">
      <alignment horizontal="right"/>
    </xf>
    <xf numFmtId="3" fontId="33" fillId="10" borderId="5" xfId="7" applyNumberFormat="1" applyFont="1" applyFill="1" applyBorder="1" applyAlignment="1">
      <alignment horizontal="right"/>
    </xf>
    <xf numFmtId="0" fontId="35" fillId="0" borderId="5" xfId="0" applyFont="1" applyBorder="1" applyAlignment="1">
      <alignment horizontal="left" indent="4"/>
    </xf>
    <xf numFmtId="0" fontId="33" fillId="0" borderId="5" xfId="3" applyFont="1" applyBorder="1" applyAlignment="1">
      <alignment horizontal="left" vertical="center"/>
    </xf>
    <xf numFmtId="0" fontId="33" fillId="0" borderId="5" xfId="3" applyFont="1" applyBorder="1" applyAlignment="1">
      <alignment vertical="center"/>
    </xf>
    <xf numFmtId="0" fontId="17" fillId="11" borderId="0" xfId="0" applyFont="1" applyFill="1" applyAlignment="1">
      <alignment horizontal="center" vertical="center" wrapText="1"/>
    </xf>
    <xf numFmtId="0" fontId="7" fillId="12" borderId="6" xfId="3" applyFont="1" applyFill="1" applyBorder="1" applyAlignment="1">
      <alignment vertical="center"/>
    </xf>
    <xf numFmtId="3" fontId="7" fillId="12" borderId="6" xfId="7" applyNumberFormat="1" applyFont="1" applyFill="1" applyBorder="1" applyAlignment="1">
      <alignment horizontal="right" vertical="center"/>
    </xf>
    <xf numFmtId="0" fontId="33" fillId="0" borderId="4" xfId="3" applyFont="1" applyBorder="1" applyAlignment="1">
      <alignment horizontal="left" vertical="center" indent="1"/>
    </xf>
    <xf numFmtId="0" fontId="37" fillId="0" borderId="0" xfId="2" applyFont="1" applyAlignment="1">
      <alignment vertical="center"/>
    </xf>
    <xf numFmtId="3" fontId="34" fillId="0" borderId="4" xfId="7" applyNumberFormat="1" applyFont="1" applyFill="1" applyBorder="1" applyAlignment="1">
      <alignment horizontal="right"/>
    </xf>
    <xf numFmtId="0" fontId="33" fillId="0" borderId="5" xfId="3" applyFont="1" applyBorder="1" applyAlignment="1">
      <alignment horizontal="left" vertical="center" indent="1"/>
    </xf>
    <xf numFmtId="166" fontId="17" fillId="12" borderId="6" xfId="5" applyFont="1" applyFill="1" applyBorder="1" applyAlignment="1">
      <alignment vertical="center"/>
    </xf>
    <xf numFmtId="3" fontId="5" fillId="11" borderId="3" xfId="9" applyNumberFormat="1" applyFont="1" applyFill="1" applyBorder="1" applyAlignment="1">
      <alignment vertical="center"/>
    </xf>
    <xf numFmtId="0" fontId="17" fillId="14" borderId="0" xfId="0" applyFont="1" applyFill="1" applyAlignment="1">
      <alignment horizontal="center" vertical="center" wrapText="1"/>
    </xf>
    <xf numFmtId="0" fontId="7" fillId="15" borderId="6" xfId="3" applyFont="1" applyFill="1" applyBorder="1" applyAlignment="1">
      <alignment vertical="center"/>
    </xf>
    <xf numFmtId="3" fontId="7" fillId="15" borderId="6" xfId="7" applyNumberFormat="1" applyFont="1" applyFill="1" applyBorder="1" applyAlignment="1">
      <alignment horizontal="right" vertical="center"/>
    </xf>
    <xf numFmtId="3" fontId="7" fillId="16" borderId="3" xfId="7" applyNumberFormat="1" applyFont="1" applyFill="1" applyBorder="1" applyAlignment="1">
      <alignment horizontal="right" vertical="center"/>
    </xf>
    <xf numFmtId="9" fontId="5" fillId="16" borderId="3" xfId="7" applyFont="1" applyFill="1" applyBorder="1" applyAlignment="1">
      <alignment horizontal="center" vertical="center"/>
    </xf>
    <xf numFmtId="3" fontId="7" fillId="13" borderId="4" xfId="7" applyNumberFormat="1" applyFont="1" applyFill="1" applyBorder="1" applyAlignment="1">
      <alignment horizontal="right" vertical="center"/>
    </xf>
    <xf numFmtId="3" fontId="37" fillId="0" borderId="5" xfId="6" applyNumberFormat="1" applyFont="1" applyBorder="1"/>
    <xf numFmtId="3" fontId="7" fillId="13" borderId="5" xfId="7" applyNumberFormat="1" applyFont="1" applyFill="1" applyBorder="1" applyAlignment="1">
      <alignment horizontal="right" vertical="center"/>
    </xf>
    <xf numFmtId="37" fontId="37" fillId="0" borderId="8" xfId="6" applyNumberFormat="1" applyFont="1" applyBorder="1"/>
    <xf numFmtId="0" fontId="39" fillId="0" borderId="0" xfId="0" applyFont="1"/>
    <xf numFmtId="37" fontId="37" fillId="0" borderId="5" xfId="6" applyNumberFormat="1" applyFont="1" applyBorder="1"/>
    <xf numFmtId="3" fontId="7" fillId="13" borderId="6" xfId="7" applyNumberFormat="1" applyFont="1" applyFill="1" applyBorder="1" applyAlignment="1">
      <alignment horizontal="right" vertical="center"/>
    </xf>
    <xf numFmtId="3" fontId="40" fillId="0" borderId="0" xfId="7" applyNumberFormat="1" applyFont="1" applyFill="1" applyBorder="1" applyAlignment="1">
      <alignment horizontal="right" vertical="center"/>
    </xf>
    <xf numFmtId="166" fontId="37" fillId="0" borderId="5" xfId="6" applyFont="1" applyFill="1" applyBorder="1" applyAlignment="1" applyProtection="1">
      <alignment horizontal="left" indent="1"/>
    </xf>
    <xf numFmtId="166" fontId="7" fillId="6" borderId="6" xfId="5" applyFont="1" applyFill="1" applyBorder="1" applyAlignment="1">
      <alignment vertical="center"/>
    </xf>
    <xf numFmtId="166" fontId="7" fillId="15" borderId="6" xfId="5" applyFont="1" applyFill="1" applyBorder="1" applyAlignment="1">
      <alignment vertical="center"/>
    </xf>
    <xf numFmtId="0" fontId="33" fillId="0" borderId="12" xfId="3" applyFont="1" applyBorder="1" applyAlignment="1">
      <alignment vertical="center"/>
    </xf>
    <xf numFmtId="0" fontId="34" fillId="0" borderId="7" xfId="3" applyFont="1" applyBorder="1" applyAlignment="1">
      <alignment horizontal="left" indent="2"/>
    </xf>
    <xf numFmtId="0" fontId="35" fillId="0" borderId="7" xfId="0" applyFont="1" applyBorder="1" applyAlignment="1">
      <alignment horizontal="left" indent="4"/>
    </xf>
    <xf numFmtId="0" fontId="33" fillId="0" borderId="7" xfId="3" applyFont="1" applyBorder="1" applyAlignment="1">
      <alignment horizontal="left" vertical="center"/>
    </xf>
    <xf numFmtId="0" fontId="33" fillId="0" borderId="7" xfId="3" applyFont="1" applyBorder="1" applyAlignment="1">
      <alignment vertical="center"/>
    </xf>
    <xf numFmtId="3" fontId="29" fillId="0" borderId="0" xfId="0" applyNumberFormat="1" applyFont="1"/>
    <xf numFmtId="0" fontId="41" fillId="0" borderId="4" xfId="3" applyFont="1" applyBorder="1" applyAlignment="1">
      <alignment vertical="center"/>
    </xf>
    <xf numFmtId="0" fontId="37" fillId="0" borderId="5" xfId="2" quotePrefix="1" applyFont="1" applyBorder="1" applyAlignment="1">
      <alignment horizontal="left" indent="2"/>
    </xf>
    <xf numFmtId="0" fontId="37" fillId="0" borderId="5" xfId="2" applyFont="1" applyBorder="1" applyAlignment="1">
      <alignment horizontal="left" indent="2"/>
    </xf>
    <xf numFmtId="0" fontId="35" fillId="0" borderId="5" xfId="2" applyFont="1" applyBorder="1" applyAlignment="1">
      <alignment horizontal="left" indent="4"/>
    </xf>
    <xf numFmtId="0" fontId="41" fillId="0" borderId="5" xfId="3" applyFont="1" applyBorder="1" applyAlignment="1">
      <alignment vertical="center"/>
    </xf>
    <xf numFmtId="173" fontId="29" fillId="0" borderId="0" xfId="0" applyNumberFormat="1" applyFont="1"/>
    <xf numFmtId="3" fontId="0" fillId="0" borderId="0" xfId="0" applyNumberFormat="1"/>
    <xf numFmtId="174" fontId="29" fillId="0" borderId="0" xfId="0" applyNumberFormat="1" applyFont="1"/>
    <xf numFmtId="37" fontId="2" fillId="0" borderId="5" xfId="6" applyNumberFormat="1" applyFont="1" applyFill="1" applyBorder="1"/>
    <xf numFmtId="3" fontId="34" fillId="0" borderId="6" xfId="7" applyNumberFormat="1" applyFont="1" applyFill="1" applyBorder="1" applyAlignment="1">
      <alignment horizontal="right"/>
    </xf>
    <xf numFmtId="0" fontId="33" fillId="0" borderId="0" xfId="3" applyFont="1" applyAlignment="1">
      <alignment vertical="center"/>
    </xf>
    <xf numFmtId="3" fontId="44" fillId="0" borderId="0" xfId="0" applyNumberFormat="1" applyFont="1"/>
    <xf numFmtId="0" fontId="44" fillId="0" borderId="0" xfId="0" applyFont="1"/>
    <xf numFmtId="0" fontId="45" fillId="0" borderId="0" xfId="0" applyFont="1"/>
    <xf numFmtId="3" fontId="46" fillId="0" borderId="0" xfId="2" applyNumberFormat="1" applyFont="1" applyAlignment="1">
      <alignment vertical="center"/>
    </xf>
    <xf numFmtId="3" fontId="12" fillId="0" borderId="4" xfId="7" applyNumberFormat="1" applyFont="1" applyFill="1" applyBorder="1" applyAlignment="1">
      <alignment horizontal="right" vertical="center"/>
    </xf>
    <xf numFmtId="3" fontId="2" fillId="2" borderId="0" xfId="2" applyNumberFormat="1" applyFill="1"/>
    <xf numFmtId="4" fontId="2" fillId="2" borderId="0" xfId="2" applyNumberFormat="1" applyFill="1"/>
    <xf numFmtId="4" fontId="2" fillId="0" borderId="0" xfId="2" applyNumberFormat="1"/>
    <xf numFmtId="4" fontId="0" fillId="0" borderId="0" xfId="0" applyNumberFormat="1"/>
    <xf numFmtId="4" fontId="2" fillId="0" borderId="0" xfId="2" applyNumberFormat="1" applyAlignment="1">
      <alignment vertical="center"/>
    </xf>
    <xf numFmtId="0" fontId="2" fillId="2" borderId="0" xfId="2" applyFill="1" applyAlignment="1">
      <alignment vertical="center"/>
    </xf>
    <xf numFmtId="3" fontId="7" fillId="2" borderId="0" xfId="7" applyNumberFormat="1" applyFont="1" applyFill="1" applyBorder="1" applyAlignment="1">
      <alignment horizontal="right" vertical="center"/>
    </xf>
    <xf numFmtId="0" fontId="0" fillId="2" borderId="0" xfId="0" applyFill="1"/>
    <xf numFmtId="4" fontId="0" fillId="2" borderId="0" xfId="0" applyNumberFormat="1" applyFill="1"/>
    <xf numFmtId="0" fontId="27" fillId="3" borderId="0" xfId="2" quotePrefix="1" applyFont="1" applyFill="1"/>
    <xf numFmtId="3" fontId="13" fillId="0" borderId="4" xfId="7" applyNumberFormat="1" applyFont="1" applyFill="1" applyBorder="1" applyAlignment="1">
      <alignment horizontal="right" vertical="center"/>
    </xf>
    <xf numFmtId="4" fontId="6" fillId="2" borderId="0" xfId="2" applyNumberFormat="1" applyFont="1" applyFill="1"/>
    <xf numFmtId="0" fontId="47" fillId="0" borderId="0" xfId="0" applyFont="1"/>
    <xf numFmtId="3" fontId="3" fillId="5" borderId="3" xfId="2" applyNumberFormat="1" applyFont="1" applyFill="1" applyBorder="1" applyAlignment="1">
      <alignment horizontal="center" vertical="center" wrapText="1"/>
    </xf>
    <xf numFmtId="3" fontId="41" fillId="10" borderId="4" xfId="3" applyNumberFormat="1" applyFont="1" applyFill="1" applyBorder="1" applyAlignment="1">
      <alignment vertical="center"/>
    </xf>
    <xf numFmtId="3" fontId="41" fillId="10" borderId="5" xfId="6" applyNumberFormat="1" applyFont="1" applyFill="1" applyBorder="1"/>
    <xf numFmtId="3" fontId="37" fillId="2" borderId="5" xfId="3" applyNumberFormat="1" applyFont="1" applyFill="1" applyBorder="1" applyAlignment="1">
      <alignment vertical="center"/>
    </xf>
    <xf numFmtId="3" fontId="6" fillId="0" borderId="0" xfId="5" applyNumberFormat="1" applyFont="1" applyFill="1" applyBorder="1" applyAlignment="1">
      <alignment vertical="center"/>
    </xf>
    <xf numFmtId="3" fontId="2" fillId="3" borderId="0" xfId="2" applyNumberFormat="1" applyFill="1"/>
    <xf numFmtId="3" fontId="23" fillId="0" borderId="0" xfId="1" applyNumberFormat="1" applyFont="1" applyAlignment="1"/>
    <xf numFmtId="3" fontId="37" fillId="0" borderId="5" xfId="6" applyNumberFormat="1" applyFont="1" applyFill="1" applyBorder="1"/>
    <xf numFmtId="3" fontId="34" fillId="0" borderId="0" xfId="7" applyNumberFormat="1" applyFont="1" applyFill="1" applyBorder="1" applyAlignment="1">
      <alignment horizontal="right" vertical="center"/>
    </xf>
    <xf numFmtId="3" fontId="37" fillId="10" borderId="5" xfId="6" applyNumberFormat="1" applyFont="1" applyFill="1" applyBorder="1"/>
    <xf numFmtId="3" fontId="2" fillId="10" borderId="5" xfId="6" applyNumberFormat="1" applyFont="1" applyFill="1" applyBorder="1"/>
    <xf numFmtId="3" fontId="6" fillId="0" borderId="4" xfId="3" applyNumberFormat="1" applyFont="1" applyBorder="1" applyAlignment="1">
      <alignment vertical="center"/>
    </xf>
    <xf numFmtId="3" fontId="6" fillId="0" borderId="5" xfId="6" applyNumberFormat="1" applyFont="1" applyFill="1" applyBorder="1"/>
    <xf numFmtId="3" fontId="13" fillId="0" borderId="5" xfId="7" applyNumberFormat="1" applyFont="1" applyFill="1" applyBorder="1" applyAlignment="1">
      <alignment horizontal="right"/>
    </xf>
    <xf numFmtId="166" fontId="41" fillId="0" borderId="5" xfId="6" applyFont="1" applyFill="1" applyBorder="1" applyAlignment="1" applyProtection="1">
      <alignment horizontal="left" indent="1"/>
    </xf>
    <xf numFmtId="175" fontId="29" fillId="0" borderId="0" xfId="0" applyNumberFormat="1" applyFont="1"/>
    <xf numFmtId="0" fontId="41" fillId="0" borderId="6" xfId="3" applyFont="1" applyBorder="1" applyAlignment="1">
      <alignment vertical="center"/>
    </xf>
    <xf numFmtId="3" fontId="6" fillId="0" borderId="6" xfId="6" applyNumberFormat="1" applyFont="1" applyFill="1" applyBorder="1"/>
    <xf numFmtId="0" fontId="48" fillId="0" borderId="0" xfId="2" applyFont="1"/>
    <xf numFmtId="3" fontId="12" fillId="0" borderId="5" xfId="7" applyNumberFormat="1" applyFont="1" applyFill="1" applyBorder="1" applyAlignment="1">
      <alignment horizontal="right" vertical="center"/>
    </xf>
    <xf numFmtId="3" fontId="34" fillId="10" borderId="5" xfId="7" applyNumberFormat="1" applyFont="1" applyFill="1" applyBorder="1" applyAlignment="1">
      <alignment horizontal="right"/>
    </xf>
    <xf numFmtId="3" fontId="52" fillId="0" borderId="0" xfId="6" applyNumberFormat="1" applyFont="1" applyFill="1" applyBorder="1"/>
    <xf numFmtId="3" fontId="53" fillId="0" borderId="0" xfId="5" applyNumberFormat="1" applyFont="1" applyFill="1" applyBorder="1" applyAlignment="1">
      <alignment vertical="center"/>
    </xf>
    <xf numFmtId="4" fontId="51" fillId="0" borderId="0" xfId="2" applyNumberFormat="1" applyFont="1" applyAlignment="1">
      <alignment horizontal="center"/>
    </xf>
    <xf numFmtId="4" fontId="51" fillId="0" borderId="0" xfId="2" applyNumberFormat="1" applyFont="1" applyAlignment="1">
      <alignment horizontal="left"/>
    </xf>
    <xf numFmtId="0" fontId="55" fillId="0" borderId="0" xfId="0" applyFont="1"/>
    <xf numFmtId="0" fontId="54" fillId="0" borderId="0" xfId="2" applyFont="1"/>
    <xf numFmtId="3" fontId="54" fillId="0" borderId="0" xfId="2" applyNumberFormat="1" applyFont="1"/>
    <xf numFmtId="3" fontId="57" fillId="0" borderId="0" xfId="1" applyNumberFormat="1" applyFont="1" applyFill="1" applyAlignment="1"/>
    <xf numFmtId="165" fontId="57" fillId="0" borderId="0" xfId="1" applyFont="1" applyFill="1" applyAlignment="1"/>
    <xf numFmtId="172" fontId="54" fillId="0" borderId="0" xfId="2" applyNumberFormat="1" applyFont="1"/>
    <xf numFmtId="3" fontId="34" fillId="10" borderId="4" xfId="7" applyNumberFormat="1" applyFont="1" applyFill="1" applyBorder="1" applyAlignment="1">
      <alignment horizontal="right"/>
    </xf>
    <xf numFmtId="0" fontId="49" fillId="0" borderId="0" xfId="2" applyFont="1"/>
    <xf numFmtId="0" fontId="50" fillId="0" borderId="0" xfId="0" applyFont="1"/>
    <xf numFmtId="9" fontId="2" fillId="2" borderId="0" xfId="24" applyFont="1" applyFill="1"/>
    <xf numFmtId="0" fontId="9" fillId="2" borderId="0" xfId="1" applyNumberFormat="1" applyFont="1" applyFill="1" applyAlignment="1">
      <alignment horizontal="left" wrapText="1"/>
    </xf>
    <xf numFmtId="164" fontId="2" fillId="2" borderId="0" xfId="23" applyFont="1" applyFill="1"/>
    <xf numFmtId="169" fontId="54" fillId="0" borderId="0" xfId="2" applyNumberFormat="1" applyFont="1"/>
    <xf numFmtId="169" fontId="2" fillId="3" borderId="0" xfId="2" applyNumberFormat="1" applyFill="1"/>
    <xf numFmtId="0" fontId="9" fillId="0" borderId="0" xfId="1" applyNumberFormat="1" applyFont="1" applyAlignment="1">
      <alignment horizontal="left" vertical="center" wrapText="1"/>
    </xf>
    <xf numFmtId="0" fontId="17" fillId="2" borderId="0" xfId="0" applyFont="1" applyFill="1" applyAlignment="1">
      <alignment horizontal="center" vertical="center" wrapText="1"/>
    </xf>
    <xf numFmtId="3" fontId="5" fillId="2" borderId="0" xfId="9" applyNumberFormat="1" applyFont="1" applyFill="1" applyBorder="1" applyAlignment="1">
      <alignment vertical="center"/>
    </xf>
    <xf numFmtId="3" fontId="34" fillId="2" borderId="0" xfId="7" applyNumberFormat="1" applyFont="1" applyFill="1" applyBorder="1" applyAlignment="1">
      <alignment horizontal="right"/>
    </xf>
    <xf numFmtId="0" fontId="7" fillId="2" borderId="0" xfId="2" applyFont="1" applyFill="1" applyAlignment="1">
      <alignment horizontal="center" vertical="center" textRotation="90"/>
    </xf>
    <xf numFmtId="0" fontId="17" fillId="2" borderId="0" xfId="2" applyFont="1" applyFill="1" applyAlignment="1">
      <alignment vertical="center" textRotation="90" wrapText="1"/>
    </xf>
    <xf numFmtId="0" fontId="7" fillId="2" borderId="0" xfId="3" applyFont="1" applyFill="1" applyAlignment="1">
      <alignment vertical="center"/>
    </xf>
    <xf numFmtId="0" fontId="34" fillId="2" borderId="0" xfId="0" applyFont="1" applyFill="1"/>
    <xf numFmtId="0" fontId="7" fillId="12" borderId="5" xfId="3" applyFont="1" applyFill="1" applyBorder="1" applyAlignment="1">
      <alignment vertical="center"/>
    </xf>
    <xf numFmtId="0" fontId="18" fillId="2" borderId="0" xfId="3" applyFont="1" applyFill="1" applyAlignment="1">
      <alignment vertical="center"/>
    </xf>
    <xf numFmtId="164" fontId="2" fillId="0" borderId="0" xfId="23" applyFont="1"/>
    <xf numFmtId="177" fontId="58" fillId="0" borderId="0" xfId="23" applyNumberFormat="1" applyFont="1"/>
    <xf numFmtId="173" fontId="58" fillId="0" borderId="0" xfId="2" applyNumberFormat="1" applyFont="1"/>
    <xf numFmtId="3" fontId="12" fillId="2" borderId="0" xfId="7" applyNumberFormat="1" applyFont="1" applyFill="1" applyBorder="1" applyAlignment="1">
      <alignment horizontal="right"/>
    </xf>
    <xf numFmtId="3" fontId="7" fillId="12" borderId="5" xfId="3" applyNumberFormat="1" applyFont="1" applyFill="1" applyBorder="1" applyAlignment="1">
      <alignment vertical="center"/>
    </xf>
    <xf numFmtId="164" fontId="10" fillId="2" borderId="0" xfId="23" applyFont="1" applyFill="1" applyAlignment="1">
      <alignment horizontal="center"/>
    </xf>
    <xf numFmtId="164" fontId="58" fillId="2" borderId="0" xfId="23" applyFont="1" applyFill="1"/>
    <xf numFmtId="164" fontId="6" fillId="2" borderId="0" xfId="23" applyFont="1" applyFill="1"/>
    <xf numFmtId="164" fontId="0" fillId="0" borderId="0" xfId="23" applyFont="1"/>
    <xf numFmtId="164" fontId="2" fillId="2" borderId="0" xfId="23" applyFont="1" applyFill="1" applyAlignment="1"/>
    <xf numFmtId="164" fontId="2" fillId="3" borderId="0" xfId="23" applyFont="1" applyFill="1" applyAlignment="1"/>
    <xf numFmtId="164" fontId="2" fillId="3" borderId="0" xfId="23" applyFont="1" applyFill="1"/>
    <xf numFmtId="0" fontId="62" fillId="2" borderId="0" xfId="2" applyFont="1" applyFill="1"/>
    <xf numFmtId="0" fontId="61" fillId="0" borderId="7" xfId="0" applyFont="1" applyBorder="1" applyAlignment="1">
      <alignment horizontal="left" indent="4"/>
    </xf>
    <xf numFmtId="3" fontId="63" fillId="0" borderId="5" xfId="7" applyNumberFormat="1" applyFont="1" applyFill="1" applyBorder="1" applyAlignment="1">
      <alignment horizontal="right"/>
    </xf>
    <xf numFmtId="0" fontId="64" fillId="0" borderId="0" xfId="2" applyFont="1"/>
    <xf numFmtId="0" fontId="62" fillId="0" borderId="0" xfId="2" applyFont="1"/>
    <xf numFmtId="0" fontId="63" fillId="0" borderId="0" xfId="0" applyFont="1"/>
    <xf numFmtId="3" fontId="63" fillId="0" borderId="0" xfId="0" applyNumberFormat="1" applyFont="1"/>
    <xf numFmtId="4" fontId="62" fillId="2" borderId="0" xfId="2" applyNumberFormat="1" applyFont="1" applyFill="1"/>
    <xf numFmtId="164" fontId="29" fillId="0" borderId="0" xfId="0" applyNumberFormat="1" applyFont="1"/>
    <xf numFmtId="164" fontId="2" fillId="2" borderId="0" xfId="2" applyNumberFormat="1" applyFill="1"/>
    <xf numFmtId="164" fontId="6" fillId="0" borderId="0" xfId="23" applyFont="1"/>
    <xf numFmtId="164" fontId="2" fillId="0" borderId="0" xfId="23" applyFont="1" applyAlignment="1">
      <alignment vertical="center"/>
    </xf>
    <xf numFmtId="164" fontId="62" fillId="0" borderId="0" xfId="23" applyFont="1"/>
    <xf numFmtId="164" fontId="2" fillId="2" borderId="0" xfId="23" applyFont="1" applyFill="1" applyBorder="1"/>
    <xf numFmtId="164" fontId="12" fillId="2" borderId="0" xfId="23" applyFont="1" applyFill="1" applyBorder="1" applyAlignment="1">
      <alignment horizontal="right"/>
    </xf>
    <xf numFmtId="164" fontId="2" fillId="2" borderId="0" xfId="23" applyFont="1" applyFill="1" applyBorder="1" applyAlignment="1">
      <alignment vertical="center"/>
    </xf>
    <xf numFmtId="164" fontId="0" fillId="2" borderId="0" xfId="23" applyFont="1" applyFill="1" applyBorder="1"/>
    <xf numFmtId="164" fontId="6" fillId="2" borderId="0" xfId="23" applyFont="1" applyFill="1" applyBorder="1"/>
    <xf numFmtId="164" fontId="2" fillId="0" borderId="0" xfId="23" applyFont="1" applyAlignment="1"/>
    <xf numFmtId="3" fontId="6" fillId="2" borderId="0" xfId="2" applyNumberFormat="1" applyFont="1" applyFill="1"/>
    <xf numFmtId="164" fontId="2" fillId="3" borderId="0" xfId="2" applyNumberFormat="1" applyFill="1"/>
    <xf numFmtId="3" fontId="2" fillId="0" borderId="5" xfId="6" applyNumberFormat="1" applyFont="1" applyFill="1" applyBorder="1"/>
    <xf numFmtId="3" fontId="6" fillId="0" borderId="5" xfId="3" applyNumberFormat="1" applyFont="1" applyBorder="1" applyAlignment="1">
      <alignment vertical="center"/>
    </xf>
    <xf numFmtId="3" fontId="33" fillId="0" borderId="5" xfId="7" applyNumberFormat="1" applyFont="1" applyFill="1" applyBorder="1" applyAlignment="1">
      <alignment horizontal="right"/>
    </xf>
    <xf numFmtId="0" fontId="33" fillId="0" borderId="0" xfId="0" applyFont="1"/>
    <xf numFmtId="4" fontId="16" fillId="0" borderId="0" xfId="2" applyNumberFormat="1" applyFont="1"/>
    <xf numFmtId="3" fontId="34" fillId="2" borderId="4" xfId="7" applyNumberFormat="1" applyFont="1" applyFill="1" applyBorder="1" applyAlignment="1">
      <alignment horizontal="right"/>
    </xf>
    <xf numFmtId="3" fontId="34" fillId="2" borderId="5" xfId="7" applyNumberFormat="1" applyFont="1" applyFill="1" applyBorder="1" applyAlignment="1">
      <alignment horizontal="right"/>
    </xf>
    <xf numFmtId="3" fontId="12" fillId="2" borderId="5" xfId="7" applyNumberFormat="1" applyFont="1" applyFill="1" applyBorder="1" applyAlignment="1">
      <alignment horizontal="right"/>
    </xf>
    <xf numFmtId="3" fontId="2" fillId="2" borderId="0" xfId="2" applyNumberFormat="1" applyFill="1" applyAlignment="1">
      <alignment horizontal="right"/>
    </xf>
    <xf numFmtId="3" fontId="67" fillId="0" borderId="5" xfId="6" applyNumberFormat="1" applyFont="1" applyFill="1" applyBorder="1"/>
    <xf numFmtId="164" fontId="6" fillId="0" borderId="0" xfId="2" applyNumberFormat="1" applyFont="1"/>
    <xf numFmtId="178" fontId="0" fillId="0" borderId="0" xfId="0" applyNumberFormat="1"/>
    <xf numFmtId="3" fontId="69" fillId="0" borderId="5" xfId="6" applyNumberFormat="1" applyFont="1" applyFill="1" applyBorder="1"/>
    <xf numFmtId="37" fontId="69" fillId="0" borderId="5" xfId="6" applyNumberFormat="1" applyFont="1" applyFill="1" applyBorder="1"/>
    <xf numFmtId="3" fontId="70" fillId="10" borderId="5" xfId="7" applyNumberFormat="1" applyFont="1" applyFill="1" applyBorder="1" applyAlignment="1">
      <alignment horizontal="right"/>
    </xf>
    <xf numFmtId="3" fontId="64" fillId="0" borderId="0" xfId="2" applyNumberFormat="1" applyFont="1"/>
    <xf numFmtId="0" fontId="9" fillId="2" borderId="0" xfId="1" applyNumberFormat="1" applyFont="1" applyFill="1" applyBorder="1" applyAlignment="1">
      <alignment vertical="center"/>
    </xf>
    <xf numFmtId="3" fontId="33" fillId="0" borderId="4" xfId="7" applyNumberFormat="1" applyFont="1" applyFill="1" applyBorder="1" applyAlignment="1">
      <alignment horizontal="right" vertical="center"/>
    </xf>
    <xf numFmtId="3" fontId="74" fillId="0" borderId="5" xfId="7" applyNumberFormat="1" applyFont="1" applyFill="1" applyBorder="1" applyAlignment="1">
      <alignment horizontal="right"/>
    </xf>
    <xf numFmtId="3" fontId="73" fillId="0" borderId="0" xfId="6" applyNumberFormat="1" applyFont="1" applyFill="1" applyBorder="1"/>
    <xf numFmtId="3" fontId="74" fillId="10" borderId="5" xfId="7" applyNumberFormat="1" applyFont="1" applyFill="1" applyBorder="1" applyAlignment="1">
      <alignment horizontal="right"/>
    </xf>
    <xf numFmtId="176" fontId="6" fillId="0" borderId="0" xfId="23" applyNumberFormat="1" applyFont="1"/>
    <xf numFmtId="176" fontId="6" fillId="0" borderId="0" xfId="23" applyNumberFormat="1" applyFont="1" applyFill="1"/>
    <xf numFmtId="3" fontId="12" fillId="0" borderId="0" xfId="7" applyNumberFormat="1" applyFont="1" applyFill="1" applyBorder="1" applyAlignment="1">
      <alignment horizontal="right"/>
    </xf>
    <xf numFmtId="166" fontId="37" fillId="0" borderId="5" xfId="6" applyFont="1" applyFill="1" applyBorder="1" applyAlignment="1" applyProtection="1">
      <alignment horizontal="left" indent="2"/>
    </xf>
    <xf numFmtId="166" fontId="37" fillId="0" borderId="5" xfId="5" applyFont="1" applyFill="1" applyBorder="1" applyAlignment="1" applyProtection="1">
      <alignment horizontal="left" indent="2"/>
    </xf>
    <xf numFmtId="3" fontId="2" fillId="2" borderId="5" xfId="6" applyNumberFormat="1" applyFont="1" applyFill="1" applyBorder="1"/>
    <xf numFmtId="3" fontId="7" fillId="12" borderId="6" xfId="3" applyNumberFormat="1" applyFont="1" applyFill="1" applyBorder="1" applyAlignment="1">
      <alignment vertical="center"/>
    </xf>
    <xf numFmtId="164" fontId="9" fillId="2" borderId="0" xfId="23" applyFont="1" applyFill="1" applyBorder="1" applyAlignment="1">
      <alignment vertical="center"/>
    </xf>
    <xf numFmtId="43" fontId="9" fillId="2" borderId="0" xfId="1" applyNumberFormat="1" applyFont="1" applyFill="1" applyBorder="1" applyAlignment="1">
      <alignment vertical="center"/>
    </xf>
    <xf numFmtId="164" fontId="2" fillId="0" borderId="0" xfId="2" applyNumberFormat="1"/>
    <xf numFmtId="43" fontId="2" fillId="0" borderId="0" xfId="2" applyNumberFormat="1"/>
    <xf numFmtId="179" fontId="2" fillId="0" borderId="0" xfId="2" applyNumberFormat="1"/>
    <xf numFmtId="10" fontId="2" fillId="0" borderId="0" xfId="24" applyNumberFormat="1" applyFont="1"/>
    <xf numFmtId="164" fontId="75" fillId="0" borderId="0" xfId="23" applyFont="1"/>
    <xf numFmtId="0" fontId="12" fillId="2" borderId="0" xfId="2" applyFont="1" applyFill="1" applyAlignment="1">
      <alignment vertical="center"/>
    </xf>
    <xf numFmtId="0" fontId="72" fillId="0" borderId="4" xfId="3" applyFont="1" applyBorder="1" applyAlignment="1">
      <alignment horizontal="left" vertical="center" indent="1"/>
    </xf>
    <xf numFmtId="0" fontId="74" fillId="0" borderId="5" xfId="3" applyFont="1" applyBorder="1" applyAlignment="1">
      <alignment horizontal="left" vertical="center" indent="1"/>
    </xf>
    <xf numFmtId="3" fontId="72" fillId="0" borderId="4" xfId="7" applyNumberFormat="1" applyFont="1" applyFill="1" applyBorder="1" applyAlignment="1">
      <alignment horizontal="right"/>
    </xf>
    <xf numFmtId="3" fontId="5" fillId="17" borderId="17" xfId="9" applyNumberFormat="1" applyFont="1" applyFill="1" applyBorder="1" applyAlignment="1">
      <alignment vertical="center"/>
    </xf>
    <xf numFmtId="3" fontId="5" fillId="17" borderId="16" xfId="9" applyNumberFormat="1" applyFont="1" applyFill="1" applyBorder="1" applyAlignment="1">
      <alignment vertical="center"/>
    </xf>
    <xf numFmtId="3" fontId="7" fillId="17" borderId="16" xfId="7" applyNumberFormat="1" applyFont="1" applyFill="1" applyBorder="1" applyAlignment="1">
      <alignment horizontal="right" vertical="center"/>
    </xf>
    <xf numFmtId="3" fontId="7" fillId="17" borderId="6" xfId="7" applyNumberFormat="1" applyFont="1" applyFill="1" applyBorder="1" applyAlignment="1">
      <alignment horizontal="right" vertical="center"/>
    </xf>
    <xf numFmtId="166" fontId="7" fillId="17" borderId="14" xfId="5" applyFont="1" applyFill="1" applyBorder="1" applyAlignment="1">
      <alignment vertical="center"/>
    </xf>
    <xf numFmtId="0" fontId="13" fillId="2" borderId="0" xfId="3" applyFont="1" applyFill="1"/>
    <xf numFmtId="3" fontId="5" fillId="18" borderId="3" xfId="9" applyNumberFormat="1" applyFont="1" applyFill="1" applyBorder="1" applyAlignment="1">
      <alignment vertical="center"/>
    </xf>
    <xf numFmtId="3" fontId="72" fillId="10" borderId="4" xfId="7" applyNumberFormat="1" applyFont="1" applyFill="1" applyBorder="1" applyAlignment="1">
      <alignment horizontal="right"/>
    </xf>
    <xf numFmtId="0" fontId="60" fillId="2" borderId="0" xfId="2" applyFont="1" applyFill="1" applyAlignment="1">
      <alignment horizontal="center" vertical="center" textRotation="90" wrapText="1"/>
    </xf>
    <xf numFmtId="0" fontId="5" fillId="2" borderId="0" xfId="3" applyFont="1" applyFill="1" applyAlignment="1">
      <alignment horizontal="center" vertical="center" wrapText="1"/>
    </xf>
    <xf numFmtId="0" fontId="66" fillId="0" borderId="0" xfId="2" applyFont="1" applyAlignment="1">
      <alignment vertical="center"/>
    </xf>
    <xf numFmtId="0" fontId="20" fillId="2" borderId="0" xfId="2" applyFont="1" applyFill="1" applyAlignment="1">
      <alignment horizontal="center" vertical="center" textRotation="90" wrapText="1"/>
    </xf>
    <xf numFmtId="166" fontId="7" fillId="2" borderId="0" xfId="5" applyFont="1" applyFill="1" applyBorder="1" applyAlignment="1">
      <alignment vertical="center"/>
    </xf>
    <xf numFmtId="0" fontId="6" fillId="2" borderId="0" xfId="2" applyFont="1" applyFill="1" applyAlignment="1">
      <alignment vertical="center"/>
    </xf>
    <xf numFmtId="9" fontId="5" fillId="2" borderId="0" xfId="7" applyFont="1" applyFill="1" applyBorder="1" applyAlignment="1">
      <alignment horizontal="center" vertical="center"/>
    </xf>
    <xf numFmtId="3" fontId="12" fillId="0" borderId="5" xfId="6" applyNumberFormat="1" applyFont="1" applyBorder="1"/>
    <xf numFmtId="3" fontId="41" fillId="10" borderId="6" xfId="6" applyNumberFormat="1" applyFont="1" applyFill="1" applyBorder="1"/>
    <xf numFmtId="166" fontId="7" fillId="19" borderId="14" xfId="5" applyFont="1" applyFill="1" applyBorder="1" applyAlignment="1">
      <alignment vertical="center"/>
    </xf>
    <xf numFmtId="3" fontId="5" fillId="19" borderId="17" xfId="9" applyNumberFormat="1" applyFont="1" applyFill="1" applyBorder="1" applyAlignment="1">
      <alignment vertical="center"/>
    </xf>
    <xf numFmtId="3" fontId="5" fillId="19" borderId="16" xfId="9" applyNumberFormat="1" applyFont="1" applyFill="1" applyBorder="1" applyAlignment="1">
      <alignment vertical="center"/>
    </xf>
    <xf numFmtId="3" fontId="7" fillId="19" borderId="16" xfId="7" applyNumberFormat="1" applyFont="1" applyFill="1" applyBorder="1" applyAlignment="1">
      <alignment horizontal="right" vertical="center"/>
    </xf>
    <xf numFmtId="3" fontId="7" fillId="19" borderId="6" xfId="7" applyNumberFormat="1" applyFont="1" applyFill="1" applyBorder="1" applyAlignment="1">
      <alignment horizontal="right" vertical="center"/>
    </xf>
    <xf numFmtId="0" fontId="12" fillId="0" borderId="4" xfId="3" applyFont="1" applyBorder="1" applyAlignment="1">
      <alignment horizontal="left" vertical="center" indent="1"/>
    </xf>
    <xf numFmtId="9" fontId="5" fillId="16" borderId="3" xfId="24" applyFont="1" applyFill="1" applyBorder="1" applyAlignment="1">
      <alignment horizontal="center" vertical="center"/>
    </xf>
    <xf numFmtId="0" fontId="16" fillId="2" borderId="0" xfId="2" applyFont="1" applyFill="1"/>
    <xf numFmtId="3" fontId="72" fillId="0" borderId="0" xfId="7" applyNumberFormat="1" applyFont="1" applyFill="1" applyBorder="1" applyAlignment="1">
      <alignment horizontal="right"/>
    </xf>
    <xf numFmtId="182" fontId="15" fillId="0" borderId="0" xfId="23" applyNumberFormat="1" applyFont="1"/>
    <xf numFmtId="180" fontId="2" fillId="0" borderId="0" xfId="2" applyNumberFormat="1"/>
    <xf numFmtId="164" fontId="29" fillId="0" borderId="0" xfId="23" applyFont="1"/>
    <xf numFmtId="164" fontId="15" fillId="0" borderId="0" xfId="23" applyFont="1"/>
    <xf numFmtId="176" fontId="2" fillId="0" borderId="0" xfId="23" applyNumberFormat="1" applyFont="1"/>
    <xf numFmtId="176" fontId="16" fillId="0" borderId="0" xfId="23" applyNumberFormat="1" applyFont="1"/>
    <xf numFmtId="176" fontId="0" fillId="0" borderId="0" xfId="23" applyNumberFormat="1" applyFont="1"/>
    <xf numFmtId="176" fontId="2" fillId="0" borderId="0" xfId="23" applyNumberFormat="1" applyFont="1" applyAlignment="1">
      <alignment vertical="center"/>
    </xf>
    <xf numFmtId="176" fontId="2" fillId="2" borderId="0" xfId="23" applyNumberFormat="1" applyFont="1" applyFill="1"/>
    <xf numFmtId="176" fontId="62" fillId="2" borderId="0" xfId="23" applyNumberFormat="1" applyFont="1" applyFill="1"/>
    <xf numFmtId="176" fontId="6" fillId="2" borderId="0" xfId="23" applyNumberFormat="1" applyFont="1" applyFill="1"/>
    <xf numFmtId="176" fontId="7" fillId="2" borderId="0" xfId="23" applyNumberFormat="1" applyFont="1" applyFill="1" applyBorder="1" applyAlignment="1">
      <alignment horizontal="right" vertical="center"/>
    </xf>
    <xf numFmtId="176" fontId="0" fillId="2" borderId="0" xfId="23" applyNumberFormat="1" applyFont="1" applyFill="1"/>
    <xf numFmtId="0" fontId="27" fillId="3" borderId="0" xfId="2" quotePrefix="1" applyFont="1" applyFill="1" applyAlignment="1">
      <alignment horizontal="center"/>
    </xf>
    <xf numFmtId="43" fontId="6" fillId="0" borderId="0" xfId="2" applyNumberFormat="1" applyFont="1"/>
    <xf numFmtId="164" fontId="2" fillId="0" borderId="0" xfId="23" applyFont="1" applyFill="1" applyBorder="1"/>
    <xf numFmtId="4" fontId="77" fillId="0" borderId="0" xfId="2" applyNumberFormat="1" applyFont="1" applyAlignment="1">
      <alignment horizontal="center"/>
    </xf>
    <xf numFmtId="164" fontId="0" fillId="0" borderId="0" xfId="23" applyFont="1" applyBorder="1"/>
    <xf numFmtId="164" fontId="76" fillId="20" borderId="0" xfId="23" applyFont="1" applyFill="1" applyBorder="1" applyAlignment="1">
      <alignment horizontal="right" vertical="center"/>
    </xf>
    <xf numFmtId="173" fontId="6" fillId="0" borderId="0" xfId="2" applyNumberFormat="1" applyFont="1"/>
    <xf numFmtId="176" fontId="27" fillId="3" borderId="0" xfId="23" quotePrefix="1" applyNumberFormat="1" applyFont="1" applyFill="1" applyAlignment="1">
      <alignment horizontal="center"/>
    </xf>
    <xf numFmtId="176" fontId="51" fillId="0" borderId="0" xfId="23" applyNumberFormat="1" applyFont="1" applyAlignment="1">
      <alignment horizontal="center"/>
    </xf>
    <xf numFmtId="3" fontId="12" fillId="10" borderId="4" xfId="7" applyNumberFormat="1" applyFont="1" applyFill="1" applyBorder="1" applyAlignment="1">
      <alignment horizontal="right"/>
    </xf>
    <xf numFmtId="37" fontId="37" fillId="0" borderId="8" xfId="6" applyNumberFormat="1" applyFont="1" applyFill="1" applyBorder="1"/>
    <xf numFmtId="0" fontId="12" fillId="0" borderId="0" xfId="0" applyFont="1"/>
    <xf numFmtId="3" fontId="12" fillId="10" borderId="5" xfId="7" applyNumberFormat="1" applyFont="1" applyFill="1" applyBorder="1" applyAlignment="1">
      <alignment horizontal="right"/>
    </xf>
    <xf numFmtId="43" fontId="2" fillId="0" borderId="0" xfId="2" applyNumberFormat="1" applyAlignment="1">
      <alignment vertical="center"/>
    </xf>
    <xf numFmtId="0" fontId="12" fillId="0" borderId="7" xfId="3" applyFont="1" applyBorder="1" applyAlignment="1">
      <alignment horizontal="left" indent="2"/>
    </xf>
    <xf numFmtId="166" fontId="7" fillId="19" borderId="7" xfId="5" applyFont="1" applyFill="1" applyBorder="1" applyAlignment="1">
      <alignment vertical="center"/>
    </xf>
    <xf numFmtId="3" fontId="7" fillId="19" borderId="8" xfId="7" applyNumberFormat="1" applyFont="1" applyFill="1" applyBorder="1" applyAlignment="1">
      <alignment horizontal="right" vertical="center"/>
    </xf>
    <xf numFmtId="3" fontId="7" fillId="19" borderId="5" xfId="7" applyNumberFormat="1" applyFont="1" applyFill="1" applyBorder="1" applyAlignment="1">
      <alignment horizontal="right" vertical="center"/>
    </xf>
    <xf numFmtId="164" fontId="2" fillId="0" borderId="0" xfId="23" applyFont="1" applyBorder="1"/>
    <xf numFmtId="3" fontId="37" fillId="2" borderId="5" xfId="6" applyNumberFormat="1" applyFont="1" applyFill="1" applyBorder="1"/>
    <xf numFmtId="3" fontId="41" fillId="2" borderId="5" xfId="6" applyNumberFormat="1" applyFont="1" applyFill="1" applyBorder="1"/>
    <xf numFmtId="3" fontId="6" fillId="2" borderId="5" xfId="6" applyNumberFormat="1" applyFont="1" applyFill="1" applyBorder="1"/>
    <xf numFmtId="37" fontId="2" fillId="2" borderId="5" xfId="6" applyNumberFormat="1" applyFont="1" applyFill="1" applyBorder="1"/>
    <xf numFmtId="0" fontId="78" fillId="0" borderId="0" xfId="2" applyFont="1" applyAlignment="1">
      <alignment vertical="center"/>
    </xf>
    <xf numFmtId="183" fontId="79" fillId="20" borderId="0" xfId="0" applyNumberFormat="1" applyFont="1" applyFill="1" applyAlignment="1">
      <alignment horizontal="left" vertical="center"/>
    </xf>
    <xf numFmtId="3" fontId="79" fillId="20" borderId="0" xfId="0" applyNumberFormat="1" applyFont="1" applyFill="1" applyAlignment="1">
      <alignment horizontal="right" vertical="center"/>
    </xf>
    <xf numFmtId="0" fontId="11" fillId="0" borderId="0" xfId="2" applyFont="1" applyAlignment="1">
      <alignment horizontal="center"/>
    </xf>
    <xf numFmtId="175" fontId="15" fillId="0" borderId="0" xfId="0" applyNumberFormat="1" applyFont="1"/>
    <xf numFmtId="3" fontId="33" fillId="2" borderId="4" xfId="7" applyNumberFormat="1" applyFont="1" applyFill="1" applyBorder="1" applyAlignment="1">
      <alignment horizontal="right" vertical="center"/>
    </xf>
    <xf numFmtId="4" fontId="6" fillId="0" borderId="0" xfId="2" applyNumberFormat="1" applyFont="1"/>
    <xf numFmtId="3" fontId="15" fillId="0" borderId="0" xfId="0" applyNumberFormat="1" applyFont="1"/>
    <xf numFmtId="178" fontId="58" fillId="0" borderId="0" xfId="2" applyNumberFormat="1" applyFont="1"/>
    <xf numFmtId="178" fontId="15" fillId="0" borderId="0" xfId="0" applyNumberFormat="1" applyFont="1"/>
    <xf numFmtId="3" fontId="58" fillId="0" borderId="0" xfId="2" applyNumberFormat="1" applyFont="1"/>
    <xf numFmtId="0" fontId="15" fillId="0" borderId="0" xfId="0" applyFont="1"/>
    <xf numFmtId="0" fontId="58" fillId="0" borderId="0" xfId="2" applyFont="1"/>
    <xf numFmtId="0" fontId="58" fillId="2" borderId="0" xfId="2" applyFont="1" applyFill="1"/>
    <xf numFmtId="0" fontId="63" fillId="2" borderId="0" xfId="0" applyFont="1" applyFill="1"/>
    <xf numFmtId="3" fontId="63" fillId="2" borderId="5" xfId="7" applyNumberFormat="1" applyFont="1" applyFill="1" applyBorder="1" applyAlignment="1">
      <alignment horizontal="right"/>
    </xf>
    <xf numFmtId="3" fontId="33" fillId="2" borderId="5" xfId="7" applyNumberFormat="1" applyFont="1" applyFill="1" applyBorder="1" applyAlignment="1">
      <alignment horizontal="right"/>
    </xf>
    <xf numFmtId="4" fontId="15" fillId="0" borderId="0" xfId="0" applyNumberFormat="1" applyFont="1"/>
    <xf numFmtId="3" fontId="2" fillId="0" borderId="5" xfId="3" applyNumberFormat="1" applyFont="1" applyBorder="1" applyAlignment="1">
      <alignment vertical="center"/>
    </xf>
    <xf numFmtId="0" fontId="9" fillId="0" borderId="0" xfId="1" applyNumberFormat="1" applyFont="1" applyFill="1" applyAlignment="1">
      <alignment horizontal="left" vertical="center" wrapText="1"/>
    </xf>
    <xf numFmtId="0" fontId="9" fillId="0" borderId="0" xfId="1" applyNumberFormat="1" applyFont="1" applyFill="1" applyAlignment="1">
      <alignment horizontal="left" wrapText="1"/>
    </xf>
    <xf numFmtId="184" fontId="29" fillId="0" borderId="0" xfId="24" applyNumberFormat="1" applyFont="1"/>
    <xf numFmtId="0" fontId="7" fillId="0" borderId="0" xfId="2" applyFont="1" applyAlignment="1">
      <alignment horizontal="center" vertical="center" textRotation="90"/>
    </xf>
    <xf numFmtId="0" fontId="60" fillId="0" borderId="0" xfId="2" applyFont="1" applyAlignment="1">
      <alignment horizontal="center" vertical="center" textRotation="90" wrapText="1"/>
    </xf>
    <xf numFmtId="166" fontId="7" fillId="0" borderId="0" xfId="5" applyFont="1" applyFill="1" applyBorder="1" applyAlignment="1">
      <alignment vertical="center"/>
    </xf>
    <xf numFmtId="0" fontId="12" fillId="0" borderId="0" xfId="2" applyFont="1" applyAlignment="1">
      <alignment vertical="center"/>
    </xf>
    <xf numFmtId="185" fontId="15" fillId="0" borderId="0" xfId="23" applyNumberFormat="1" applyFont="1"/>
    <xf numFmtId="185" fontId="2" fillId="0" borderId="0" xfId="23" applyNumberFormat="1" applyFont="1"/>
    <xf numFmtId="3" fontId="0" fillId="2" borderId="0" xfId="0" applyNumberFormat="1" applyFill="1"/>
    <xf numFmtId="173" fontId="2" fillId="0" borderId="0" xfId="2" applyNumberFormat="1"/>
    <xf numFmtId="3" fontId="72" fillId="2" borderId="4" xfId="7" applyNumberFormat="1" applyFont="1" applyFill="1" applyBorder="1" applyAlignment="1">
      <alignment horizontal="right"/>
    </xf>
    <xf numFmtId="3" fontId="74" fillId="2" borderId="5" xfId="7" applyNumberFormat="1" applyFont="1" applyFill="1" applyBorder="1" applyAlignment="1">
      <alignment horizontal="right"/>
    </xf>
    <xf numFmtId="180" fontId="15" fillId="0" borderId="0" xfId="0" applyNumberFormat="1" applyFont="1"/>
    <xf numFmtId="3" fontId="12" fillId="2" borderId="4" xfId="7" applyNumberFormat="1" applyFont="1" applyFill="1" applyBorder="1" applyAlignment="1">
      <alignment horizontal="right"/>
    </xf>
    <xf numFmtId="182" fontId="16" fillId="0" borderId="0" xfId="23" applyNumberFormat="1" applyFont="1"/>
    <xf numFmtId="164" fontId="80" fillId="0" borderId="0" xfId="23" applyFont="1"/>
    <xf numFmtId="164" fontId="6" fillId="0" borderId="0" xfId="23" applyFont="1" applyFill="1"/>
    <xf numFmtId="3" fontId="69" fillId="0" borderId="5" xfId="3" applyNumberFormat="1" applyFont="1" applyBorder="1" applyAlignment="1">
      <alignment vertical="center"/>
    </xf>
    <xf numFmtId="181" fontId="15" fillId="0" borderId="0" xfId="23" applyNumberFormat="1" applyFont="1"/>
    <xf numFmtId="186" fontId="58" fillId="2" borderId="0" xfId="23" applyNumberFormat="1" applyFont="1" applyFill="1"/>
    <xf numFmtId="43" fontId="9" fillId="2" borderId="0" xfId="1" applyNumberFormat="1" applyFont="1" applyFill="1" applyAlignment="1">
      <alignment wrapText="1"/>
    </xf>
    <xf numFmtId="175" fontId="0" fillId="0" borderId="0" xfId="0" applyNumberFormat="1"/>
    <xf numFmtId="181" fontId="0" fillId="0" borderId="0" xfId="23" applyNumberFormat="1" applyFont="1" applyFill="1"/>
    <xf numFmtId="3" fontId="9" fillId="2" borderId="0" xfId="1" applyNumberFormat="1" applyFont="1" applyFill="1" applyAlignment="1">
      <alignment vertical="center" wrapText="1"/>
    </xf>
    <xf numFmtId="182" fontId="71" fillId="2" borderId="0" xfId="23" applyNumberFormat="1" applyFont="1" applyFill="1" applyBorder="1" applyAlignment="1">
      <alignment vertical="center" wrapText="1"/>
    </xf>
    <xf numFmtId="182" fontId="9" fillId="2" borderId="0" xfId="23" applyNumberFormat="1" applyFont="1" applyFill="1" applyAlignment="1">
      <alignment vertical="center" wrapText="1"/>
    </xf>
    <xf numFmtId="187" fontId="29" fillId="0" borderId="0" xfId="23" applyNumberFormat="1" applyFont="1"/>
    <xf numFmtId="187" fontId="2" fillId="0" borderId="0" xfId="23" applyNumberFormat="1" applyFont="1"/>
    <xf numFmtId="3" fontId="29" fillId="0" borderId="5" xfId="7" applyNumberFormat="1" applyFont="1" applyFill="1" applyBorder="1" applyAlignment="1">
      <alignment horizontal="right"/>
    </xf>
    <xf numFmtId="180" fontId="58" fillId="0" borderId="0" xfId="2" applyNumberFormat="1" applyFont="1"/>
    <xf numFmtId="188" fontId="79" fillId="20" borderId="0" xfId="0" applyNumberFormat="1" applyFont="1" applyFill="1" applyAlignment="1">
      <alignment horizontal="left" vertical="center"/>
    </xf>
    <xf numFmtId="164" fontId="6" fillId="2" borderId="0" xfId="2" applyNumberFormat="1" applyFont="1" applyFill="1"/>
    <xf numFmtId="3" fontId="72" fillId="0" borderId="5" xfId="7" applyNumberFormat="1" applyFont="1" applyFill="1" applyBorder="1" applyAlignment="1">
      <alignment horizontal="right"/>
    </xf>
    <xf numFmtId="0" fontId="66" fillId="0" borderId="0" xfId="2" applyFont="1"/>
    <xf numFmtId="3" fontId="63" fillId="0" borderId="0" xfId="7" applyNumberFormat="1" applyFont="1" applyFill="1" applyBorder="1" applyAlignment="1">
      <alignment horizontal="right"/>
    </xf>
    <xf numFmtId="3" fontId="34" fillId="2" borderId="6" xfId="7" applyNumberFormat="1" applyFont="1" applyFill="1" applyBorder="1" applyAlignment="1">
      <alignment horizontal="right"/>
    </xf>
    <xf numFmtId="181" fontId="2" fillId="2" borderId="0" xfId="23" applyNumberFormat="1" applyFont="1" applyFill="1"/>
    <xf numFmtId="3" fontId="6" fillId="2" borderId="0" xfId="2" applyNumberFormat="1" applyFont="1" applyFill="1" applyAlignment="1">
      <alignment vertical="center"/>
    </xf>
    <xf numFmtId="4" fontId="2" fillId="2" borderId="0" xfId="2" applyNumberFormat="1" applyFill="1" applyAlignment="1">
      <alignment vertical="center"/>
    </xf>
    <xf numFmtId="175" fontId="15" fillId="2" borderId="0" xfId="0" applyNumberFormat="1" applyFont="1" applyFill="1"/>
    <xf numFmtId="180" fontId="58" fillId="2" borderId="0" xfId="2" applyNumberFormat="1" applyFont="1" applyFill="1"/>
    <xf numFmtId="3" fontId="2" fillId="2" borderId="5" xfId="3" applyNumberFormat="1" applyFont="1" applyFill="1" applyBorder="1" applyAlignment="1">
      <alignment vertical="center"/>
    </xf>
    <xf numFmtId="180" fontId="71" fillId="2" borderId="0" xfId="1" applyNumberFormat="1" applyFont="1" applyFill="1" applyAlignment="1">
      <alignment vertical="center" wrapText="1"/>
    </xf>
    <xf numFmtId="164" fontId="71" fillId="2" borderId="0" xfId="23" applyFont="1" applyFill="1" applyAlignment="1">
      <alignment vertical="center" wrapText="1"/>
    </xf>
    <xf numFmtId="182" fontId="2" fillId="2" borderId="0" xfId="23" applyNumberFormat="1" applyFont="1" applyFill="1"/>
    <xf numFmtId="43" fontId="58" fillId="0" borderId="0" xfId="2" applyNumberFormat="1" applyFont="1"/>
    <xf numFmtId="171" fontId="6" fillId="0" borderId="0" xfId="24" applyNumberFormat="1" applyFont="1"/>
    <xf numFmtId="164" fontId="82" fillId="2" borderId="0" xfId="23" applyFont="1" applyFill="1" applyBorder="1" applyAlignment="1">
      <alignment vertical="center" wrapText="1"/>
    </xf>
    <xf numFmtId="164" fontId="83" fillId="2" borderId="0" xfId="23" applyFont="1" applyFill="1" applyAlignment="1">
      <alignment vertical="center" wrapText="1"/>
    </xf>
    <xf numFmtId="3" fontId="12" fillId="21" borderId="5" xfId="7" applyNumberFormat="1" applyFont="1" applyFill="1" applyBorder="1" applyAlignment="1">
      <alignment horizontal="right"/>
    </xf>
    <xf numFmtId="3" fontId="2" fillId="22" borderId="5" xfId="6" applyNumberFormat="1" applyFont="1" applyFill="1" applyBorder="1"/>
    <xf numFmtId="3" fontId="2" fillId="22" borderId="0" xfId="2" applyNumberFormat="1" applyFill="1" applyAlignment="1">
      <alignment horizontal="right"/>
    </xf>
    <xf numFmtId="3" fontId="2" fillId="23" borderId="5" xfId="6" applyNumberFormat="1" applyFont="1" applyFill="1" applyBorder="1"/>
    <xf numFmtId="3" fontId="2" fillId="23" borderId="5" xfId="3" applyNumberFormat="1" applyFont="1" applyFill="1" applyBorder="1" applyAlignment="1">
      <alignment vertical="center"/>
    </xf>
    <xf numFmtId="3" fontId="69" fillId="23" borderId="5" xfId="3" applyNumberFormat="1" applyFont="1" applyFill="1" applyBorder="1" applyAlignment="1">
      <alignment vertical="center"/>
    </xf>
    <xf numFmtId="173" fontId="2" fillId="23" borderId="5" xfId="6" applyNumberFormat="1" applyFont="1" applyFill="1" applyBorder="1"/>
    <xf numFmtId="3" fontId="12" fillId="0" borderId="0" xfId="0" applyNumberFormat="1" applyFont="1"/>
    <xf numFmtId="173" fontId="15" fillId="0" borderId="0" xfId="0" applyNumberFormat="1" applyFont="1"/>
    <xf numFmtId="0" fontId="2" fillId="0" borderId="5" xfId="2" quotePrefix="1" applyBorder="1" applyAlignment="1">
      <alignment horizontal="left" indent="2"/>
    </xf>
    <xf numFmtId="3" fontId="2" fillId="0" borderId="0" xfId="2" applyNumberFormat="1" applyAlignment="1">
      <alignment horizontal="right"/>
    </xf>
    <xf numFmtId="164" fontId="2" fillId="0" borderId="0" xfId="23" applyFont="1" applyFill="1"/>
    <xf numFmtId="164" fontId="9" fillId="2" borderId="0" xfId="23" applyFont="1" applyFill="1" applyAlignment="1">
      <alignment wrapText="1"/>
    </xf>
    <xf numFmtId="175" fontId="2" fillId="2" borderId="0" xfId="2" applyNumberFormat="1" applyFill="1"/>
    <xf numFmtId="164" fontId="29" fillId="0" borderId="0" xfId="23" applyFont="1" applyAlignment="1">
      <alignment horizontal="center"/>
    </xf>
    <xf numFmtId="9" fontId="7" fillId="15" borderId="6" xfId="24" applyFont="1" applyFill="1" applyBorder="1" applyAlignment="1">
      <alignment horizontal="center" vertical="center"/>
    </xf>
    <xf numFmtId="3" fontId="34" fillId="0" borderId="8" xfId="7" applyNumberFormat="1" applyFont="1" applyFill="1" applyBorder="1" applyAlignment="1">
      <alignment horizontal="right"/>
    </xf>
    <xf numFmtId="3" fontId="34" fillId="0" borderId="0" xfId="7" applyNumberFormat="1" applyFont="1" applyFill="1" applyBorder="1" applyAlignment="1">
      <alignment horizontal="right"/>
    </xf>
    <xf numFmtId="0" fontId="0" fillId="24" borderId="18" xfId="0" applyFill="1" applyBorder="1"/>
    <xf numFmtId="0" fontId="5" fillId="18" borderId="18" xfId="3" applyFont="1" applyFill="1" applyBorder="1" applyAlignment="1">
      <alignment vertical="center" wrapText="1"/>
    </xf>
    <xf numFmtId="3" fontId="34" fillId="24" borderId="18" xfId="7" applyNumberFormat="1" applyFont="1" applyFill="1" applyBorder="1" applyAlignment="1">
      <alignment horizontal="right"/>
    </xf>
    <xf numFmtId="3" fontId="5" fillId="18" borderId="18" xfId="9" applyNumberFormat="1" applyFont="1" applyFill="1" applyBorder="1" applyAlignment="1">
      <alignment vertical="center"/>
    </xf>
    <xf numFmtId="3" fontId="34" fillId="0" borderId="18" xfId="7" applyNumberFormat="1" applyFont="1" applyFill="1" applyBorder="1" applyAlignment="1">
      <alignment horizontal="right"/>
    </xf>
    <xf numFmtId="0" fontId="6" fillId="0" borderId="18" xfId="2" applyFont="1" applyBorder="1" applyAlignment="1">
      <alignment vertical="center"/>
    </xf>
    <xf numFmtId="3" fontId="6" fillId="0" borderId="18" xfId="5" applyNumberFormat="1" applyFont="1" applyFill="1" applyBorder="1" applyAlignment="1">
      <alignment vertical="center"/>
    </xf>
    <xf numFmtId="3" fontId="37" fillId="10" borderId="18" xfId="6" applyNumberFormat="1" applyFont="1" applyFill="1" applyBorder="1"/>
    <xf numFmtId="2" fontId="6" fillId="0" borderId="0" xfId="24" applyNumberFormat="1" applyFont="1"/>
    <xf numFmtId="0" fontId="85" fillId="0" borderId="0" xfId="0" applyFont="1"/>
    <xf numFmtId="3" fontId="72" fillId="0" borderId="18" xfId="7" applyNumberFormat="1" applyFont="1" applyFill="1" applyBorder="1" applyAlignment="1">
      <alignment horizontal="right"/>
    </xf>
    <xf numFmtId="0" fontId="72" fillId="0" borderId="18" xfId="3" applyFont="1" applyBorder="1" applyAlignment="1">
      <alignment horizontal="left" vertical="center"/>
    </xf>
    <xf numFmtId="0" fontId="72" fillId="0" borderId="4" xfId="3" applyFont="1" applyBorder="1" applyAlignment="1">
      <alignment horizontal="left" vertical="center"/>
    </xf>
    <xf numFmtId="0" fontId="9" fillId="0" borderId="0" xfId="1" applyNumberFormat="1" applyFont="1" applyAlignment="1">
      <alignment horizontal="left" vertical="center" wrapText="1"/>
    </xf>
    <xf numFmtId="0" fontId="9" fillId="0" borderId="0" xfId="1" applyNumberFormat="1" applyFont="1" applyAlignment="1">
      <alignment horizontal="left" wrapText="1"/>
    </xf>
    <xf numFmtId="0" fontId="5" fillId="11" borderId="3" xfId="3" applyFont="1" applyFill="1" applyBorder="1" applyAlignment="1">
      <alignment horizontal="center" vertical="center" wrapText="1"/>
    </xf>
    <xf numFmtId="0" fontId="31" fillId="11" borderId="9" xfId="3" applyFont="1" applyFill="1" applyBorder="1" applyAlignment="1">
      <alignment horizontal="center" vertical="center"/>
    </xf>
    <xf numFmtId="0" fontId="31" fillId="11" borderId="10" xfId="3" applyFont="1" applyFill="1" applyBorder="1" applyAlignment="1">
      <alignment horizontal="center" vertical="center"/>
    </xf>
    <xf numFmtId="0" fontId="31" fillId="11" borderId="11" xfId="3" applyFont="1" applyFill="1" applyBorder="1" applyAlignment="1">
      <alignment horizontal="center" vertical="center"/>
    </xf>
    <xf numFmtId="0" fontId="5" fillId="18" borderId="3" xfId="3" applyFont="1" applyFill="1" applyBorder="1" applyAlignment="1">
      <alignment horizontal="center" vertical="center" wrapText="1"/>
    </xf>
    <xf numFmtId="0" fontId="5" fillId="18" borderId="9" xfId="3" applyFont="1" applyFill="1" applyBorder="1" applyAlignment="1">
      <alignment horizontal="center" vertical="center" wrapText="1"/>
    </xf>
    <xf numFmtId="0" fontId="17" fillId="4" borderId="3" xfId="2" applyFont="1" applyFill="1" applyBorder="1" applyAlignment="1">
      <alignment horizontal="center" vertical="center" wrapText="1"/>
    </xf>
    <xf numFmtId="3" fontId="7" fillId="9" borderId="0" xfId="7" applyNumberFormat="1" applyFont="1" applyFill="1" applyBorder="1" applyAlignment="1">
      <alignment horizontal="center" vertical="center" textRotation="90"/>
    </xf>
    <xf numFmtId="0" fontId="7" fillId="8" borderId="7" xfId="3" applyFont="1" applyFill="1" applyBorder="1" applyAlignment="1">
      <alignment horizontal="left" vertical="center"/>
    </xf>
    <xf numFmtId="0" fontId="7" fillId="8" borderId="8" xfId="3" applyFont="1" applyFill="1" applyBorder="1" applyAlignment="1">
      <alignment horizontal="left" vertical="center"/>
    </xf>
    <xf numFmtId="0" fontId="2" fillId="3" borderId="7" xfId="2" applyFill="1" applyBorder="1" applyAlignment="1">
      <alignment horizontal="left" indent="2"/>
    </xf>
    <xf numFmtId="0" fontId="2" fillId="3" borderId="8" xfId="2" applyFill="1" applyBorder="1" applyAlignment="1">
      <alignment horizontal="left" indent="2"/>
    </xf>
    <xf numFmtId="0" fontId="7" fillId="8" borderId="7" xfId="3" applyFont="1" applyFill="1" applyBorder="1" applyAlignment="1">
      <alignment horizontal="left" vertical="center" wrapText="1"/>
    </xf>
    <xf numFmtId="0" fontId="7" fillId="8" borderId="8" xfId="3" applyFont="1" applyFill="1" applyBorder="1" applyAlignment="1">
      <alignment horizontal="left" vertical="center" wrapText="1"/>
    </xf>
    <xf numFmtId="0" fontId="7" fillId="5" borderId="0" xfId="2" applyFont="1" applyFill="1" applyAlignment="1">
      <alignment horizontal="center" vertical="center" textRotation="90"/>
    </xf>
    <xf numFmtId="0" fontId="17" fillId="6" borderId="4" xfId="2" applyFont="1" applyFill="1" applyBorder="1" applyAlignment="1">
      <alignment horizontal="center" vertical="center" textRotation="90" wrapText="1"/>
    </xf>
    <xf numFmtId="0" fontId="17" fillId="6" borderId="5" xfId="2" applyFont="1" applyFill="1" applyBorder="1" applyAlignment="1">
      <alignment horizontal="center" vertical="center" textRotation="90" wrapText="1"/>
    </xf>
    <xf numFmtId="0" fontId="17" fillId="6" borderId="6" xfId="2" applyFont="1" applyFill="1" applyBorder="1" applyAlignment="1">
      <alignment horizontal="center" vertical="center" textRotation="90" wrapText="1"/>
    </xf>
    <xf numFmtId="9" fontId="5" fillId="6" borderId="4" xfId="7" applyFont="1" applyFill="1" applyBorder="1" applyAlignment="1">
      <alignment horizontal="center" vertical="center"/>
    </xf>
    <xf numFmtId="9" fontId="5" fillId="6" borderId="5" xfId="7" applyFont="1" applyFill="1" applyBorder="1" applyAlignment="1">
      <alignment horizontal="center" vertical="center"/>
    </xf>
    <xf numFmtId="9" fontId="5" fillId="6" borderId="6" xfId="7" applyFont="1" applyFill="1" applyBorder="1" applyAlignment="1">
      <alignment horizontal="center" vertical="center"/>
    </xf>
    <xf numFmtId="0" fontId="20" fillId="6" borderId="4" xfId="2" applyFont="1" applyFill="1" applyBorder="1" applyAlignment="1">
      <alignment horizontal="center" vertical="center" textRotation="90" wrapText="1"/>
    </xf>
    <xf numFmtId="0" fontId="20" fillId="6" borderId="5" xfId="2" applyFont="1" applyFill="1" applyBorder="1" applyAlignment="1">
      <alignment horizontal="center" vertical="center" textRotation="90" wrapText="1"/>
    </xf>
    <xf numFmtId="0" fontId="20" fillId="6" borderId="6" xfId="2" applyFont="1" applyFill="1" applyBorder="1" applyAlignment="1">
      <alignment horizontal="center" vertical="center" textRotation="90" wrapText="1"/>
    </xf>
    <xf numFmtId="0" fontId="28" fillId="0" borderId="0" xfId="2" applyFont="1" applyAlignment="1">
      <alignment horizontal="center" vertical="center"/>
    </xf>
    <xf numFmtId="0" fontId="24" fillId="0" borderId="0" xfId="2" applyFont="1" applyAlignment="1">
      <alignment horizontal="center" vertical="center" wrapText="1"/>
    </xf>
    <xf numFmtId="0" fontId="26" fillId="0" borderId="0" xfId="2" quotePrefix="1" applyFont="1" applyAlignment="1">
      <alignment horizontal="center" vertical="center"/>
    </xf>
    <xf numFmtId="0" fontId="27" fillId="3" borderId="0" xfId="2" quotePrefix="1" applyFont="1" applyFill="1" applyAlignment="1">
      <alignment horizontal="center"/>
    </xf>
    <xf numFmtId="0" fontId="31" fillId="9" borderId="9" xfId="3" applyFont="1" applyFill="1" applyBorder="1" applyAlignment="1">
      <alignment horizontal="center" vertical="center"/>
    </xf>
    <xf numFmtId="0" fontId="31" fillId="9" borderId="10" xfId="3" applyFont="1" applyFill="1" applyBorder="1" applyAlignment="1">
      <alignment horizontal="center" vertical="center"/>
    </xf>
    <xf numFmtId="0" fontId="31" fillId="9" borderId="11" xfId="3" applyFont="1" applyFill="1" applyBorder="1" applyAlignment="1">
      <alignment horizontal="center" vertical="center"/>
    </xf>
    <xf numFmtId="0" fontId="9" fillId="0" borderId="0" xfId="1" applyNumberFormat="1" applyFont="1" applyFill="1" applyAlignment="1">
      <alignment horizontal="left" vertical="center" wrapText="1"/>
    </xf>
    <xf numFmtId="3" fontId="7" fillId="13" borderId="0" xfId="7" applyNumberFormat="1" applyFont="1" applyFill="1" applyBorder="1" applyAlignment="1">
      <alignment horizontal="center" vertical="center" textRotation="90"/>
    </xf>
    <xf numFmtId="0" fontId="7" fillId="13" borderId="7" xfId="3" applyFont="1" applyFill="1" applyBorder="1" applyAlignment="1">
      <alignment horizontal="left" vertical="center"/>
    </xf>
    <xf numFmtId="0" fontId="7" fillId="13" borderId="8" xfId="3" applyFont="1" applyFill="1" applyBorder="1" applyAlignment="1">
      <alignment horizontal="left" vertical="center"/>
    </xf>
    <xf numFmtId="0" fontId="37" fillId="3" borderId="7" xfId="2" applyFont="1" applyFill="1" applyBorder="1" applyAlignment="1">
      <alignment horizontal="left" indent="2"/>
    </xf>
    <xf numFmtId="0" fontId="37" fillId="3" borderId="8" xfId="2" applyFont="1" applyFill="1" applyBorder="1" applyAlignment="1">
      <alignment horizontal="left" indent="2"/>
    </xf>
    <xf numFmtId="0" fontId="7" fillId="13" borderId="7" xfId="3" applyFont="1" applyFill="1" applyBorder="1" applyAlignment="1">
      <alignment horizontal="left" vertical="center" wrapText="1"/>
    </xf>
    <xf numFmtId="0" fontId="7" fillId="13" borderId="8" xfId="3" applyFont="1" applyFill="1" applyBorder="1" applyAlignment="1">
      <alignment horizontal="left" vertical="center" wrapText="1"/>
    </xf>
    <xf numFmtId="0" fontId="9" fillId="2" borderId="0" xfId="1" applyNumberFormat="1" applyFont="1" applyFill="1" applyAlignment="1">
      <alignment horizontal="left" wrapText="1"/>
    </xf>
    <xf numFmtId="0" fontId="7" fillId="11" borderId="0" xfId="2" applyFont="1" applyFill="1" applyAlignment="1">
      <alignment horizontal="center" vertical="center" textRotation="90"/>
    </xf>
    <xf numFmtId="0" fontId="9" fillId="0" borderId="0" xfId="1" applyNumberFormat="1" applyFont="1" applyFill="1" applyAlignment="1">
      <alignment horizontal="left" wrapText="1"/>
    </xf>
    <xf numFmtId="0" fontId="31" fillId="13" borderId="9" xfId="3" applyFont="1" applyFill="1" applyBorder="1" applyAlignment="1">
      <alignment horizontal="center" vertical="center"/>
    </xf>
    <xf numFmtId="0" fontId="31" fillId="13" borderId="10" xfId="3" applyFont="1" applyFill="1" applyBorder="1" applyAlignment="1">
      <alignment horizontal="center" vertical="center"/>
    </xf>
    <xf numFmtId="0" fontId="31" fillId="13" borderId="11" xfId="3" applyFont="1" applyFill="1" applyBorder="1" applyAlignment="1">
      <alignment horizontal="center" vertical="center"/>
    </xf>
    <xf numFmtId="0" fontId="7" fillId="14" borderId="0" xfId="2" applyFont="1" applyFill="1" applyAlignment="1">
      <alignment horizontal="center" vertical="center" textRotation="90"/>
    </xf>
    <xf numFmtId="0" fontId="17" fillId="15" borderId="4" xfId="2" applyFont="1" applyFill="1" applyBorder="1" applyAlignment="1">
      <alignment horizontal="center" vertical="center" textRotation="90" wrapText="1"/>
    </xf>
    <xf numFmtId="0" fontId="17" fillId="15" borderId="5" xfId="2" applyFont="1" applyFill="1" applyBorder="1" applyAlignment="1">
      <alignment horizontal="center" vertical="center" textRotation="90" wrapText="1"/>
    </xf>
    <xf numFmtId="0" fontId="17" fillId="15" borderId="6" xfId="2" applyFont="1" applyFill="1" applyBorder="1" applyAlignment="1">
      <alignment horizontal="center" vertical="center" textRotation="90" wrapText="1"/>
    </xf>
    <xf numFmtId="9" fontId="5" fillId="15" borderId="4" xfId="7" applyFont="1" applyFill="1" applyBorder="1" applyAlignment="1">
      <alignment horizontal="center" vertical="center"/>
    </xf>
    <xf numFmtId="9" fontId="5" fillId="15" borderId="5" xfId="7" applyFont="1" applyFill="1" applyBorder="1" applyAlignment="1">
      <alignment horizontal="center" vertical="center"/>
    </xf>
    <xf numFmtId="9" fontId="5" fillId="15" borderId="6" xfId="7" applyFont="1" applyFill="1" applyBorder="1" applyAlignment="1">
      <alignment horizontal="center" vertical="center"/>
    </xf>
    <xf numFmtId="0" fontId="20" fillId="15" borderId="4" xfId="2" applyFont="1" applyFill="1" applyBorder="1" applyAlignment="1">
      <alignment horizontal="center" vertical="center" textRotation="90" wrapText="1"/>
    </xf>
    <xf numFmtId="0" fontId="20" fillId="15" borderId="5" xfId="2" applyFont="1" applyFill="1" applyBorder="1" applyAlignment="1">
      <alignment horizontal="center" vertical="center" textRotation="90" wrapText="1"/>
    </xf>
    <xf numFmtId="0" fontId="20" fillId="15" borderId="6" xfId="2" applyFont="1" applyFill="1" applyBorder="1" applyAlignment="1">
      <alignment horizontal="center" vertical="center" textRotation="90" wrapText="1"/>
    </xf>
    <xf numFmtId="0" fontId="17" fillId="16" borderId="3" xfId="2" applyFont="1" applyFill="1" applyBorder="1" applyAlignment="1">
      <alignment horizontal="center" vertical="center" wrapText="1"/>
    </xf>
    <xf numFmtId="0" fontId="17" fillId="12" borderId="8" xfId="2" applyFont="1" applyFill="1" applyBorder="1" applyAlignment="1">
      <alignment horizontal="center" vertical="center" textRotation="90" wrapText="1"/>
    </xf>
    <xf numFmtId="0" fontId="60" fillId="12" borderId="8" xfId="2" applyFont="1" applyFill="1" applyBorder="1" applyAlignment="1">
      <alignment horizontal="center" vertical="center" textRotation="90" wrapText="1"/>
    </xf>
    <xf numFmtId="0" fontId="9" fillId="2" borderId="0" xfId="1" applyNumberFormat="1" applyFont="1" applyFill="1" applyAlignment="1">
      <alignment horizontal="left" vertical="center" wrapText="1"/>
    </xf>
    <xf numFmtId="0" fontId="31" fillId="13" borderId="14" xfId="3" applyFont="1" applyFill="1" applyBorder="1" applyAlignment="1">
      <alignment horizontal="center" vertical="center"/>
    </xf>
    <xf numFmtId="0" fontId="31" fillId="13" borderId="15" xfId="3" applyFont="1" applyFill="1" applyBorder="1" applyAlignment="1">
      <alignment horizontal="center" vertical="center"/>
    </xf>
    <xf numFmtId="0" fontId="31" fillId="13" borderId="16" xfId="3" applyFont="1" applyFill="1" applyBorder="1" applyAlignment="1">
      <alignment horizontal="center" vertical="center"/>
    </xf>
    <xf numFmtId="9" fontId="5" fillId="15" borderId="7" xfId="7" applyFont="1" applyFill="1" applyBorder="1" applyAlignment="1">
      <alignment horizontal="center" vertical="center"/>
    </xf>
    <xf numFmtId="0" fontId="20" fillId="15" borderId="4" xfId="2" applyFont="1" applyFill="1" applyBorder="1" applyAlignment="1">
      <alignment horizontal="center" wrapText="1"/>
    </xf>
    <xf numFmtId="0" fontId="20" fillId="15" borderId="5" xfId="2" applyFont="1" applyFill="1" applyBorder="1" applyAlignment="1">
      <alignment horizontal="center" wrapText="1"/>
    </xf>
    <xf numFmtId="0" fontId="60" fillId="18" borderId="18" xfId="3" applyFont="1" applyFill="1" applyBorder="1" applyAlignment="1">
      <alignment horizontal="center" vertical="center" wrapText="1"/>
    </xf>
    <xf numFmtId="0" fontId="5" fillId="19" borderId="3" xfId="3" applyFont="1" applyFill="1" applyBorder="1" applyAlignment="1">
      <alignment horizontal="center" vertical="center" wrapText="1"/>
    </xf>
    <xf numFmtId="0" fontId="5" fillId="19" borderId="9" xfId="3" applyFont="1" applyFill="1" applyBorder="1" applyAlignment="1">
      <alignment horizontal="center" vertical="center" wrapText="1"/>
    </xf>
    <xf numFmtId="0" fontId="60" fillId="19" borderId="8" xfId="2" applyFont="1" applyFill="1" applyBorder="1" applyAlignment="1">
      <alignment horizontal="center" vertical="center" textRotation="90" wrapText="1"/>
    </xf>
    <xf numFmtId="0" fontId="60" fillId="17" borderId="8" xfId="2" applyFont="1" applyFill="1" applyBorder="1" applyAlignment="1">
      <alignment horizontal="center" vertical="center" textRotation="90" wrapText="1"/>
    </xf>
    <xf numFmtId="0" fontId="5" fillId="17" borderId="3" xfId="3" applyFont="1" applyFill="1" applyBorder="1" applyAlignment="1">
      <alignment horizontal="center" vertical="center" wrapText="1"/>
    </xf>
    <xf numFmtId="0" fontId="5" fillId="17" borderId="9" xfId="3" applyFont="1" applyFill="1" applyBorder="1" applyAlignment="1">
      <alignment horizontal="center" vertical="center" wrapText="1"/>
    </xf>
    <xf numFmtId="9" fontId="5" fillId="15" borderId="12" xfId="7" applyFont="1" applyFill="1" applyBorder="1" applyAlignment="1">
      <alignment horizontal="center" vertical="center"/>
    </xf>
    <xf numFmtId="0" fontId="17" fillId="12" borderId="4" xfId="2" applyFont="1" applyFill="1" applyBorder="1" applyAlignment="1">
      <alignment horizontal="center" vertical="center" textRotation="90" wrapText="1"/>
    </xf>
    <xf numFmtId="0" fontId="17" fillId="12" borderId="5" xfId="2" applyFont="1" applyFill="1" applyBorder="1" applyAlignment="1">
      <alignment horizontal="center" vertical="center" textRotation="90" wrapText="1"/>
    </xf>
    <xf numFmtId="0" fontId="17" fillId="12" borderId="6" xfId="2" applyFont="1" applyFill="1" applyBorder="1" applyAlignment="1">
      <alignment horizontal="center" vertical="center" textRotation="90" wrapText="1"/>
    </xf>
    <xf numFmtId="0" fontId="20" fillId="12" borderId="4" xfId="2" applyFont="1" applyFill="1" applyBorder="1" applyAlignment="1">
      <alignment horizontal="center" vertical="center" textRotation="90" wrapText="1"/>
    </xf>
    <xf numFmtId="0" fontId="20" fillId="12" borderId="5" xfId="2" applyFont="1" applyFill="1" applyBorder="1" applyAlignment="1">
      <alignment horizontal="center" vertical="center" textRotation="90" wrapText="1"/>
    </xf>
    <xf numFmtId="0" fontId="20" fillId="12" borderId="6" xfId="2" applyFont="1" applyFill="1" applyBorder="1" applyAlignment="1">
      <alignment horizontal="center" vertical="center" textRotation="90" wrapText="1"/>
    </xf>
    <xf numFmtId="0" fontId="27" fillId="0" borderId="0" xfId="2" quotePrefix="1" applyFont="1" applyAlignment="1">
      <alignment horizontal="center" vertical="center"/>
    </xf>
    <xf numFmtId="0" fontId="9" fillId="2" borderId="0" xfId="1" applyNumberFormat="1" applyFont="1" applyFill="1" applyAlignment="1">
      <alignment horizontal="left" vertical="center"/>
    </xf>
    <xf numFmtId="0" fontId="24" fillId="3" borderId="0" xfId="2" applyFont="1" applyFill="1" applyAlignment="1">
      <alignment horizontal="right"/>
    </xf>
    <xf numFmtId="0" fontId="24" fillId="0" borderId="0" xfId="2" quotePrefix="1" applyFont="1" applyAlignment="1">
      <alignment horizontal="center"/>
    </xf>
    <xf numFmtId="0" fontId="26" fillId="3" borderId="0" xfId="2" applyFont="1" applyFill="1" applyAlignment="1">
      <alignment horizontal="center"/>
    </xf>
    <xf numFmtId="0" fontId="9" fillId="2" borderId="13" xfId="1" applyNumberFormat="1" applyFont="1" applyFill="1" applyBorder="1" applyAlignment="1">
      <alignment horizontal="left" vertical="center" wrapText="1"/>
    </xf>
    <xf numFmtId="0" fontId="56" fillId="0" borderId="0" xfId="1" applyNumberFormat="1" applyFont="1" applyFill="1" applyAlignment="1">
      <alignment horizontal="left" wrapText="1"/>
    </xf>
  </cellXfs>
  <cellStyles count="29">
    <cellStyle name="Excel Built-in Normal" xfId="16" xr:uid="{00000000-0005-0000-0000-000000000000}"/>
    <cellStyle name="Excel Built-in Normal 2" xfId="22" xr:uid="{00000000-0005-0000-0000-000001000000}"/>
    <cellStyle name="Millares" xfId="23" builtinId="3"/>
    <cellStyle name="Millares 2" xfId="10" xr:uid="{00000000-0005-0000-0000-000003000000}"/>
    <cellStyle name="Millares 2 2" xfId="20" xr:uid="{00000000-0005-0000-0000-000004000000}"/>
    <cellStyle name="Millares 2 2 2" xfId="28" xr:uid="{3AE2CE27-04FA-43AF-9E48-35F183E81E83}"/>
    <cellStyle name="Millares 2 3" xfId="6" xr:uid="{00000000-0005-0000-0000-000005000000}"/>
    <cellStyle name="Millares 2 3 2" xfId="26" xr:uid="{B1D2A8BE-DA95-4AD3-B4F4-9D72FD1FF31F}"/>
    <cellStyle name="Millares 2 52" xfId="9" xr:uid="{00000000-0005-0000-0000-000006000000}"/>
    <cellStyle name="Millares 2 53" xfId="12" xr:uid="{00000000-0005-0000-0000-000007000000}"/>
    <cellStyle name="Millares 3" xfId="8" xr:uid="{00000000-0005-0000-0000-000008000000}"/>
    <cellStyle name="Millares 3 2" xfId="27" xr:uid="{250E2278-615E-4AB4-A8E6-469439BF0982}"/>
    <cellStyle name="Millares 8" xfId="4" xr:uid="{00000000-0005-0000-0000-000009000000}"/>
    <cellStyle name="Millares 8 2" xfId="25" xr:uid="{3A6A2CA3-5EEC-498F-9AAF-9D216D1B7C78}"/>
    <cellStyle name="Millares_2005_01 2" xfId="5" xr:uid="{00000000-0005-0000-0000-00000A000000}"/>
    <cellStyle name="Moneda" xfId="1" builtinId="4"/>
    <cellStyle name="Moneda 2" xfId="11" xr:uid="{00000000-0005-0000-0000-00000C000000}"/>
    <cellStyle name="Normal" xfId="0" builtinId="0"/>
    <cellStyle name="Normal 2" xfId="17" xr:uid="{00000000-0005-0000-0000-00000E000000}"/>
    <cellStyle name="Normal 2 2" xfId="2" xr:uid="{00000000-0005-0000-0000-00000F000000}"/>
    <cellStyle name="Normal 2 2 2 2" xfId="13" xr:uid="{00000000-0005-0000-0000-000010000000}"/>
    <cellStyle name="Normal 3" xfId="19" xr:uid="{00000000-0005-0000-0000-000011000000}"/>
    <cellStyle name="Normal 4" xfId="21" xr:uid="{00000000-0005-0000-0000-000012000000}"/>
    <cellStyle name="Normal 5" xfId="14" xr:uid="{00000000-0005-0000-0000-000013000000}"/>
    <cellStyle name="Normal 5 2" xfId="15" xr:uid="{00000000-0005-0000-0000-000014000000}"/>
    <cellStyle name="Normal_Libro1" xfId="3" xr:uid="{00000000-0005-0000-0000-000015000000}"/>
    <cellStyle name="Porcentaje" xfId="24" builtinId="5"/>
    <cellStyle name="Porcentaje 2" xfId="18" xr:uid="{00000000-0005-0000-0000-000017000000}"/>
    <cellStyle name="Porcentual 2" xfId="7" xr:uid="{00000000-0005-0000-0000-000018000000}"/>
  </cellStyles>
  <dxfs count="0"/>
  <tableStyles count="0" defaultTableStyle="TableStyleMedium2" defaultPivotStyle="PivotStyleLight16"/>
  <colors>
    <mruColors>
      <color rgb="FFFBFBFB"/>
      <color rgb="FFFFFFCC"/>
      <color rgb="FFF2A06E"/>
      <color rgb="FFF7F7F7"/>
      <color rgb="FF4FC1EA"/>
      <color rgb="FF3BAFDA"/>
      <color rgb="FFF5F7FA"/>
      <color rgb="FF0D3A80"/>
      <color rgb="FFEFF7FB"/>
      <color rgb="FFDAED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33868</xdr:rowOff>
    </xdr:from>
    <xdr:to>
      <xdr:col>0</xdr:col>
      <xdr:colOff>1301751</xdr:colOff>
      <xdr:row>3</xdr:row>
      <xdr:rowOff>4836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908E9EB-097E-4148-B333-8AAF5A4F80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33868"/>
          <a:ext cx="1301750" cy="7012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50"/>
  <sheetViews>
    <sheetView showGridLines="0" topLeftCell="A133" zoomScaleNormal="100" zoomScaleSheetLayoutView="85" workbookViewId="0">
      <selection activeCell="K10" sqref="K10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4.6640625" style="2" customWidth="1"/>
    <col min="11" max="11" width="16.33203125" style="123" customWidth="1"/>
    <col min="12" max="12" width="31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43" t="s">
        <v>52</v>
      </c>
      <c r="B1" s="443"/>
      <c r="C1" s="443"/>
      <c r="D1" s="443"/>
      <c r="E1" s="443"/>
      <c r="F1" s="443"/>
      <c r="G1" s="443"/>
      <c r="H1" s="443"/>
      <c r="I1" s="443"/>
    </row>
    <row r="2" spans="1:14" ht="17.399999999999999" x14ac:dyDescent="0.25">
      <c r="A2" s="444" t="s">
        <v>53</v>
      </c>
      <c r="B2" s="444"/>
      <c r="C2" s="444"/>
      <c r="D2" s="444"/>
      <c r="E2" s="444"/>
      <c r="F2" s="444"/>
      <c r="G2" s="444"/>
      <c r="H2" s="444"/>
      <c r="I2" s="444"/>
    </row>
    <row r="3" spans="1:14" ht="20.25" customHeight="1" x14ac:dyDescent="0.25">
      <c r="A3" s="445" t="s">
        <v>211</v>
      </c>
      <c r="B3" s="445"/>
      <c r="C3" s="445"/>
      <c r="D3" s="445"/>
      <c r="E3" s="445"/>
      <c r="F3" s="445"/>
      <c r="G3" s="445"/>
      <c r="H3" s="445"/>
      <c r="I3" s="445"/>
    </row>
    <row r="4" spans="1:14" ht="17.25" customHeight="1" x14ac:dyDescent="0.25">
      <c r="A4" s="446" t="s">
        <v>73</v>
      </c>
      <c r="B4" s="446"/>
      <c r="C4" s="446"/>
      <c r="D4" s="446"/>
      <c r="E4" s="446"/>
      <c r="F4" s="446"/>
      <c r="G4" s="446"/>
      <c r="H4" s="446"/>
      <c r="I4" s="446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47" t="s">
        <v>42</v>
      </c>
      <c r="B6" s="448"/>
      <c r="C6" s="448"/>
      <c r="D6" s="448"/>
      <c r="E6" s="448"/>
      <c r="F6" s="448"/>
      <c r="G6" s="448"/>
      <c r="H6" s="448"/>
      <c r="I6" s="449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208</v>
      </c>
      <c r="E8" s="6"/>
      <c r="F8" s="43" t="s">
        <v>209</v>
      </c>
      <c r="G8" s="43" t="s">
        <v>210</v>
      </c>
      <c r="H8" s="6"/>
      <c r="I8" s="43" t="s">
        <v>212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33" t="s">
        <v>20</v>
      </c>
      <c r="B10" s="434" t="s">
        <v>21</v>
      </c>
      <c r="C10" s="99" t="s">
        <v>1</v>
      </c>
      <c r="D10" s="131">
        <f>D94</f>
        <v>651096.97898000036</v>
      </c>
      <c r="E10" s="393"/>
      <c r="F10" s="131">
        <f>F94-F58</f>
        <v>615896.69230999565</v>
      </c>
      <c r="G10" s="131">
        <f>G94-G58</f>
        <v>755798.87834000029</v>
      </c>
      <c r="H10" s="11"/>
      <c r="I10" s="437">
        <f>+G32/G41</f>
        <v>0.88540218542076599</v>
      </c>
      <c r="K10" s="123"/>
      <c r="L10" s="123"/>
      <c r="M10" s="123"/>
      <c r="N10" s="123"/>
    </row>
    <row r="11" spans="1:14" ht="15.9" customHeight="1" outlineLevel="1" x14ac:dyDescent="0.25">
      <c r="A11" s="433"/>
      <c r="B11" s="435"/>
      <c r="C11" s="100" t="s">
        <v>43</v>
      </c>
      <c r="D11" s="37">
        <f>D95</f>
        <v>424088.02473000047</v>
      </c>
      <c r="E11" s="393"/>
      <c r="F11" s="37">
        <f>F95-F59</f>
        <v>398642.17757000099</v>
      </c>
      <c r="G11" s="37">
        <f>G95-G59</f>
        <v>507777.66668000037</v>
      </c>
      <c r="I11" s="438"/>
      <c r="J11" s="5"/>
      <c r="K11" s="122"/>
      <c r="L11" s="122"/>
      <c r="M11" s="122"/>
      <c r="N11" s="122"/>
    </row>
    <row r="12" spans="1:14" s="199" customFormat="1" ht="15.9" customHeight="1" outlineLevel="1" x14ac:dyDescent="0.25">
      <c r="A12" s="433"/>
      <c r="B12" s="435"/>
      <c r="C12" s="100" t="s">
        <v>215</v>
      </c>
      <c r="D12" s="37">
        <f>D96</f>
        <v>204369.14305999989</v>
      </c>
      <c r="E12" s="393"/>
      <c r="F12" s="37">
        <f>F96-F60</f>
        <v>196092.66317000001</v>
      </c>
      <c r="G12" s="37">
        <f>G96</f>
        <v>223982.22439999989</v>
      </c>
      <c r="I12" s="438"/>
      <c r="J12" s="198"/>
      <c r="K12" s="202"/>
      <c r="L12" s="202"/>
      <c r="M12" s="202"/>
      <c r="N12" s="202"/>
    </row>
    <row r="13" spans="1:14" s="199" customFormat="1" ht="15.9" customHeight="1" outlineLevel="1" x14ac:dyDescent="0.25">
      <c r="A13" s="433"/>
      <c r="B13" s="435"/>
      <c r="C13" s="100" t="s">
        <v>219</v>
      </c>
      <c r="D13" s="37">
        <f>D97</f>
        <v>0</v>
      </c>
      <c r="E13" s="37">
        <f t="shared" ref="E13:G13" si="0">E97</f>
        <v>0</v>
      </c>
      <c r="F13" s="37">
        <f t="shared" si="0"/>
        <v>0</v>
      </c>
      <c r="G13" s="37">
        <f t="shared" si="0"/>
        <v>1684.0000299999999</v>
      </c>
      <c r="I13" s="438"/>
      <c r="J13" s="198"/>
      <c r="K13" s="202"/>
      <c r="L13" s="202"/>
      <c r="M13" s="202"/>
      <c r="N13" s="202"/>
    </row>
    <row r="14" spans="1:14" ht="15.9" customHeight="1" outlineLevel="1" x14ac:dyDescent="0.25">
      <c r="A14" s="433"/>
      <c r="B14" s="435"/>
      <c r="C14" s="100" t="s">
        <v>15</v>
      </c>
      <c r="D14" s="37">
        <f t="shared" ref="D14" si="1">D98</f>
        <v>72.691869999999994</v>
      </c>
      <c r="E14" s="393"/>
      <c r="F14" s="37">
        <f t="shared" ref="F14:G28" si="2">F98-F60</f>
        <v>25.581029999999998</v>
      </c>
      <c r="G14" s="37">
        <f t="shared" si="2"/>
        <v>8.0421400000000016</v>
      </c>
      <c r="I14" s="438"/>
      <c r="K14" s="122"/>
      <c r="L14" s="122"/>
      <c r="M14" s="122"/>
      <c r="N14" s="122"/>
    </row>
    <row r="15" spans="1:14" ht="15.9" customHeight="1" outlineLevel="1" x14ac:dyDescent="0.25">
      <c r="A15" s="433"/>
      <c r="B15" s="435"/>
      <c r="C15" s="100" t="s">
        <v>44</v>
      </c>
      <c r="D15" s="147">
        <f t="shared" ref="D15:D21" si="3">D99</f>
        <v>22567.119320000016</v>
      </c>
      <c r="E15" s="305"/>
      <c r="F15" s="147">
        <f t="shared" si="2"/>
        <v>21136.27053999999</v>
      </c>
      <c r="G15" s="147">
        <f t="shared" si="2"/>
        <v>22346.945090000001</v>
      </c>
      <c r="H15" s="69"/>
      <c r="I15" s="438"/>
      <c r="K15" s="122"/>
      <c r="L15" s="122"/>
      <c r="M15" s="122"/>
      <c r="N15" s="122"/>
    </row>
    <row r="16" spans="1:14" ht="15.9" customHeight="1" outlineLevel="1" x14ac:dyDescent="0.25">
      <c r="A16" s="433"/>
      <c r="B16" s="435"/>
      <c r="C16" s="101" t="s">
        <v>14</v>
      </c>
      <c r="D16" s="37">
        <f t="shared" si="3"/>
        <v>6036.7211199999956</v>
      </c>
      <c r="E16" s="116"/>
      <c r="F16" s="37">
        <f t="shared" si="2"/>
        <v>5297.6632800000016</v>
      </c>
      <c r="G16" s="37">
        <f t="shared" si="2"/>
        <v>5441.8242100000016</v>
      </c>
      <c r="I16" s="438"/>
      <c r="K16" s="122"/>
      <c r="L16" s="122"/>
      <c r="M16" s="122"/>
      <c r="N16" s="122"/>
    </row>
    <row r="17" spans="1:14" ht="15.9" customHeight="1" outlineLevel="1" x14ac:dyDescent="0.25">
      <c r="A17" s="433"/>
      <c r="B17" s="435"/>
      <c r="C17" s="101" t="s">
        <v>13</v>
      </c>
      <c r="D17" s="37">
        <f t="shared" si="3"/>
        <v>12580.372740000021</v>
      </c>
      <c r="E17" s="116"/>
      <c r="F17" s="37">
        <f t="shared" si="2"/>
        <v>11790.90923999999</v>
      </c>
      <c r="G17" s="37">
        <f t="shared" si="2"/>
        <v>15016.83584</v>
      </c>
      <c r="I17" s="438"/>
      <c r="K17" s="122"/>
      <c r="L17" s="122"/>
      <c r="M17" s="122"/>
      <c r="N17" s="122"/>
    </row>
    <row r="18" spans="1:14" ht="15.9" customHeight="1" outlineLevel="1" x14ac:dyDescent="0.25">
      <c r="A18" s="433"/>
      <c r="B18" s="435"/>
      <c r="C18" s="101" t="s">
        <v>12</v>
      </c>
      <c r="D18" s="37">
        <f t="shared" si="3"/>
        <v>3870.1745299999998</v>
      </c>
      <c r="E18" s="116"/>
      <c r="F18" s="37">
        <f t="shared" si="2"/>
        <v>3989.8480800000011</v>
      </c>
      <c r="G18" s="37">
        <f t="shared" si="2"/>
        <v>1839.577769999999</v>
      </c>
      <c r="I18" s="438"/>
      <c r="K18" s="122"/>
      <c r="L18" s="122"/>
      <c r="M18" s="122"/>
      <c r="N18" s="122"/>
    </row>
    <row r="19" spans="1:14" ht="15.9" customHeight="1" outlineLevel="1" x14ac:dyDescent="0.25">
      <c r="A19" s="433"/>
      <c r="B19" s="435"/>
      <c r="C19" s="101" t="s">
        <v>63</v>
      </c>
      <c r="D19" s="37">
        <f t="shared" si="3"/>
        <v>79.85093000000002</v>
      </c>
      <c r="E19" s="116"/>
      <c r="F19" s="37">
        <f t="shared" si="2"/>
        <v>57.849940000000103</v>
      </c>
      <c r="G19" s="37">
        <f t="shared" si="2"/>
        <v>48.707270000000022</v>
      </c>
      <c r="I19" s="438"/>
      <c r="K19" s="122"/>
      <c r="L19" s="122"/>
      <c r="M19" s="122"/>
      <c r="N19" s="122"/>
    </row>
    <row r="20" spans="1:14" ht="15.9" hidden="1" customHeight="1" outlineLevel="1" x14ac:dyDescent="0.25">
      <c r="A20" s="433"/>
      <c r="B20" s="435"/>
      <c r="C20" s="101" t="s">
        <v>67</v>
      </c>
      <c r="D20" s="37">
        <f t="shared" si="3"/>
        <v>0</v>
      </c>
      <c r="E20" s="116"/>
      <c r="F20" s="37">
        <f t="shared" si="2"/>
        <v>0</v>
      </c>
      <c r="G20" s="37">
        <f t="shared" si="2"/>
        <v>0</v>
      </c>
      <c r="I20" s="438"/>
      <c r="K20" s="122"/>
      <c r="L20" s="122"/>
      <c r="M20" s="122"/>
      <c r="N20" s="122"/>
    </row>
    <row r="21" spans="1:14" ht="15.9" customHeight="1" x14ac:dyDescent="0.25">
      <c r="A21" s="433"/>
      <c r="B21" s="435"/>
      <c r="C21" s="72" t="s">
        <v>40</v>
      </c>
      <c r="D21" s="37">
        <f t="shared" si="3"/>
        <v>924601.04409000033</v>
      </c>
      <c r="E21" s="116"/>
      <c r="F21" s="37">
        <f t="shared" si="2"/>
        <v>895270.58064997429</v>
      </c>
      <c r="G21" s="37">
        <f t="shared" si="2"/>
        <v>1009302.541240008</v>
      </c>
      <c r="H21" s="11"/>
      <c r="I21" s="438"/>
      <c r="J21" s="12"/>
      <c r="K21" s="122"/>
      <c r="L21" s="122"/>
      <c r="M21" s="122"/>
      <c r="N21" s="122"/>
    </row>
    <row r="22" spans="1:14" ht="15.9" customHeight="1" x14ac:dyDescent="0.25">
      <c r="A22" s="433"/>
      <c r="B22" s="435"/>
      <c r="C22" s="102" t="s">
        <v>41</v>
      </c>
      <c r="D22" s="37">
        <f t="shared" ref="D22:D31" si="4">D106</f>
        <v>76330.896220000213</v>
      </c>
      <c r="E22" s="116"/>
      <c r="F22" s="37">
        <f t="shared" si="2"/>
        <v>70777.309650000112</v>
      </c>
      <c r="G22" s="37">
        <f t="shared" si="2"/>
        <v>74233.64611999999</v>
      </c>
      <c r="H22" s="11"/>
      <c r="I22" s="438"/>
      <c r="J22" s="5"/>
      <c r="K22" s="122"/>
      <c r="L22" s="122"/>
      <c r="M22" s="122"/>
      <c r="N22" s="122"/>
    </row>
    <row r="23" spans="1:14" s="5" customFormat="1" ht="15.9" customHeight="1" x14ac:dyDescent="0.25">
      <c r="A23" s="433"/>
      <c r="B23" s="435"/>
      <c r="C23" s="103" t="s">
        <v>18</v>
      </c>
      <c r="D23" s="37">
        <f t="shared" si="4"/>
        <v>3582.7151600000002</v>
      </c>
      <c r="E23" s="116"/>
      <c r="F23" s="37">
        <f t="shared" si="2"/>
        <v>3870.2356299999992</v>
      </c>
      <c r="G23" s="37">
        <f t="shared" si="2"/>
        <v>3872.880149999999</v>
      </c>
      <c r="H23" s="7"/>
      <c r="I23" s="438"/>
      <c r="K23" s="122"/>
      <c r="L23" s="122"/>
      <c r="M23" s="122"/>
      <c r="N23" s="122"/>
    </row>
    <row r="24" spans="1:14" ht="15.9" customHeight="1" x14ac:dyDescent="0.25">
      <c r="A24" s="433"/>
      <c r="B24" s="435"/>
      <c r="C24" s="103" t="s">
        <v>5</v>
      </c>
      <c r="D24" s="37">
        <f t="shared" si="4"/>
        <v>20199.98442000003</v>
      </c>
      <c r="E24" s="116"/>
      <c r="F24" s="37">
        <f t="shared" si="2"/>
        <v>19913.833930001259</v>
      </c>
      <c r="G24" s="37">
        <f t="shared" si="2"/>
        <v>22542.466300000229</v>
      </c>
      <c r="H24" s="11"/>
      <c r="I24" s="438"/>
      <c r="J24" s="5"/>
      <c r="K24" s="122"/>
      <c r="L24" s="122"/>
      <c r="M24" s="122"/>
      <c r="N24" s="122"/>
    </row>
    <row r="25" spans="1:14" ht="15.9" customHeight="1" x14ac:dyDescent="0.25">
      <c r="A25" s="433"/>
      <c r="B25" s="435"/>
      <c r="C25" s="103" t="s">
        <v>6</v>
      </c>
      <c r="D25" s="37">
        <f t="shared" si="4"/>
        <v>143672.07349000001</v>
      </c>
      <c r="E25" s="116"/>
      <c r="F25" s="37">
        <f t="shared" si="2"/>
        <v>146844.3406</v>
      </c>
      <c r="G25" s="37">
        <f t="shared" si="2"/>
        <v>136589.36762</v>
      </c>
      <c r="H25" s="11"/>
      <c r="I25" s="438"/>
      <c r="J25" s="5"/>
      <c r="K25" s="122"/>
      <c r="L25" s="122"/>
      <c r="M25" s="122"/>
      <c r="N25" s="122"/>
    </row>
    <row r="26" spans="1:14" ht="15.9" customHeight="1" x14ac:dyDescent="0.25">
      <c r="A26" s="433"/>
      <c r="B26" s="435"/>
      <c r="C26" s="103" t="s">
        <v>16</v>
      </c>
      <c r="D26" s="37">
        <f t="shared" si="4"/>
        <v>1385.43912</v>
      </c>
      <c r="E26" s="116"/>
      <c r="F26" s="37">
        <f t="shared" si="2"/>
        <v>1562.9902800000009</v>
      </c>
      <c r="G26" s="37">
        <f t="shared" si="2"/>
        <v>3036.88796</v>
      </c>
      <c r="H26" s="11"/>
      <c r="I26" s="438"/>
      <c r="J26" s="15"/>
      <c r="K26" s="122"/>
      <c r="L26" s="122"/>
      <c r="M26" s="122"/>
      <c r="N26" s="122"/>
    </row>
    <row r="27" spans="1:14" ht="15.9" customHeight="1" x14ac:dyDescent="0.25">
      <c r="A27" s="433"/>
      <c r="B27" s="435"/>
      <c r="C27" s="103" t="s">
        <v>7</v>
      </c>
      <c r="D27" s="37">
        <f t="shared" si="4"/>
        <v>757.80296999999996</v>
      </c>
      <c r="E27" s="116"/>
      <c r="F27" s="37">
        <f t="shared" si="2"/>
        <v>709.76906999999994</v>
      </c>
      <c r="G27" s="37">
        <f t="shared" si="2"/>
        <v>2165.96848</v>
      </c>
      <c r="H27" s="11"/>
      <c r="I27" s="438"/>
      <c r="J27" s="5"/>
      <c r="K27" s="122"/>
      <c r="L27" s="122"/>
      <c r="M27" s="122"/>
      <c r="N27" s="122"/>
    </row>
    <row r="28" spans="1:14" ht="15.9" customHeight="1" x14ac:dyDescent="0.25">
      <c r="A28" s="433"/>
      <c r="B28" s="435"/>
      <c r="C28" s="103" t="s">
        <v>17</v>
      </c>
      <c r="D28" s="37">
        <f t="shared" si="4"/>
        <v>15899.56893000001</v>
      </c>
      <c r="E28" s="116"/>
      <c r="F28" s="37">
        <f t="shared" si="2"/>
        <v>17404.975249999981</v>
      </c>
      <c r="G28" s="37">
        <f t="shared" si="2"/>
        <v>18106.534039999999</v>
      </c>
      <c r="H28" s="11"/>
      <c r="I28" s="438"/>
      <c r="K28" s="122"/>
      <c r="L28" s="122"/>
      <c r="M28" s="122"/>
      <c r="N28" s="122"/>
    </row>
    <row r="29" spans="1:14" ht="15.9" customHeight="1" x14ac:dyDescent="0.25">
      <c r="A29" s="433"/>
      <c r="B29" s="435"/>
      <c r="C29" s="103" t="s">
        <v>57</v>
      </c>
      <c r="D29" s="37">
        <f t="shared" si="4"/>
        <v>5185.1710499999936</v>
      </c>
      <c r="E29" s="116"/>
      <c r="F29" s="37">
        <f t="shared" ref="F29:G31" si="5">F113-F77</f>
        <v>4838.7097800000993</v>
      </c>
      <c r="G29" s="37">
        <f t="shared" si="5"/>
        <v>3113.3007000001071</v>
      </c>
      <c r="H29" s="11"/>
      <c r="I29" s="438"/>
      <c r="K29" s="122"/>
      <c r="L29" s="122"/>
      <c r="M29" s="122"/>
      <c r="N29" s="122"/>
    </row>
    <row r="30" spans="1:14" ht="15.9" customHeight="1" x14ac:dyDescent="0.25">
      <c r="A30" s="433"/>
      <c r="B30" s="435"/>
      <c r="C30" s="103" t="s">
        <v>58</v>
      </c>
      <c r="D30" s="37">
        <f t="shared" si="4"/>
        <v>3911.7218200000002</v>
      </c>
      <c r="E30" s="116"/>
      <c r="F30" s="37">
        <f t="shared" si="5"/>
        <v>4305.8564100007543</v>
      </c>
      <c r="G30" s="37">
        <f t="shared" si="5"/>
        <v>5190.6724200002809</v>
      </c>
      <c r="H30" s="11"/>
      <c r="I30" s="438"/>
      <c r="K30" s="122"/>
      <c r="L30" s="122"/>
      <c r="M30" s="122"/>
      <c r="N30" s="122"/>
    </row>
    <row r="31" spans="1:14" ht="15.9" customHeight="1" x14ac:dyDescent="0.25">
      <c r="A31" s="433"/>
      <c r="B31" s="435"/>
      <c r="C31" s="73" t="s">
        <v>74</v>
      </c>
      <c r="D31" s="37">
        <f t="shared" si="4"/>
        <v>2211.0723900000039</v>
      </c>
      <c r="E31" s="116"/>
      <c r="F31" s="37">
        <f t="shared" si="5"/>
        <v>2635.4690600000004</v>
      </c>
      <c r="G31" s="37">
        <f t="shared" si="5"/>
        <v>1500.8670100000002</v>
      </c>
      <c r="H31" s="7"/>
      <c r="I31" s="438"/>
      <c r="J31" s="5"/>
      <c r="K31" s="122"/>
      <c r="L31" s="122"/>
      <c r="M31" s="122"/>
      <c r="N31" s="122"/>
    </row>
    <row r="32" spans="1:14" s="7" customFormat="1" ht="18" customHeight="1" x14ac:dyDescent="0.3">
      <c r="A32" s="433"/>
      <c r="B32" s="436"/>
      <c r="C32" s="48" t="s">
        <v>55</v>
      </c>
      <c r="D32" s="49">
        <f>+D10+SUM(D21:D31)</f>
        <v>1848834.4686400013</v>
      </c>
      <c r="E32" s="118"/>
      <c r="F32" s="49">
        <f>+F10+SUM(F21:F31)</f>
        <v>1784030.762619972</v>
      </c>
      <c r="G32" s="49">
        <f>+G10+SUM(G21:G31)</f>
        <v>2035454.0103800087</v>
      </c>
      <c r="I32" s="439"/>
      <c r="J32" s="16"/>
      <c r="K32" s="132"/>
      <c r="L32" s="132"/>
      <c r="M32" s="132"/>
      <c r="N32" s="132"/>
    </row>
    <row r="33" spans="1:14" ht="6.6" customHeight="1" x14ac:dyDescent="0.3">
      <c r="A33" s="433"/>
      <c r="B33" s="22"/>
      <c r="C33" s="35"/>
      <c r="D33" s="18"/>
      <c r="E33" s="18"/>
      <c r="F33" s="18"/>
      <c r="G33" s="18"/>
      <c r="H33" s="7"/>
      <c r="I33" s="36"/>
      <c r="J33" s="5"/>
      <c r="K33" s="132"/>
      <c r="L33" s="132"/>
      <c r="M33" s="132"/>
      <c r="N33" s="132"/>
    </row>
    <row r="34" spans="1:14" ht="18.75" customHeight="1" x14ac:dyDescent="0.25">
      <c r="A34" s="433"/>
      <c r="B34" s="440" t="s">
        <v>22</v>
      </c>
      <c r="C34" s="38" t="s">
        <v>38</v>
      </c>
      <c r="D34" s="39">
        <f>D118</f>
        <v>213922.4734899998</v>
      </c>
      <c r="E34" s="119"/>
      <c r="F34" s="39">
        <f>F118-F82</f>
        <v>212376.91441999949</v>
      </c>
      <c r="G34" s="39">
        <f>G118-G82</f>
        <v>241216.42924000151</v>
      </c>
      <c r="H34" s="7"/>
      <c r="I34" s="437">
        <f>+G36/G41</f>
        <v>0.11459781457923413</v>
      </c>
      <c r="K34" s="132"/>
      <c r="L34" s="132"/>
      <c r="M34" s="132"/>
      <c r="N34" s="132"/>
    </row>
    <row r="35" spans="1:14" ht="18.75" customHeight="1" x14ac:dyDescent="0.25">
      <c r="A35" s="433"/>
      <c r="B35" s="441"/>
      <c r="C35" s="40" t="s">
        <v>39</v>
      </c>
      <c r="D35" s="37">
        <f>D119</f>
        <v>18581.410619999999</v>
      </c>
      <c r="E35" s="119"/>
      <c r="F35" s="37">
        <f>F119-F83</f>
        <v>19332.19758</v>
      </c>
      <c r="G35" s="37">
        <f>G119-G83</f>
        <v>22232.865450000001</v>
      </c>
      <c r="H35" s="7"/>
      <c r="I35" s="438"/>
      <c r="K35" s="132"/>
      <c r="L35" s="132"/>
      <c r="M35" s="132"/>
      <c r="N35" s="132"/>
    </row>
    <row r="36" spans="1:14" s="7" customFormat="1" ht="18.75" customHeight="1" x14ac:dyDescent="0.25">
      <c r="A36" s="433"/>
      <c r="B36" s="442"/>
      <c r="C36" s="97" t="s">
        <v>61</v>
      </c>
      <c r="D36" s="49">
        <f>SUM(D34:D35)</f>
        <v>232503.88410999981</v>
      </c>
      <c r="F36" s="49">
        <f>SUM(F34:F35)</f>
        <v>231709.1119999995</v>
      </c>
      <c r="G36" s="49">
        <f>SUM(G34:G35)</f>
        <v>263449.29469000152</v>
      </c>
      <c r="H36" s="11"/>
      <c r="I36" s="439"/>
      <c r="J36" s="17"/>
      <c r="K36" s="122"/>
      <c r="L36" s="132"/>
    </row>
    <row r="37" spans="1:14" s="7" customFormat="1" ht="15.6" x14ac:dyDescent="0.3">
      <c r="A37" s="433"/>
      <c r="B37" s="22"/>
      <c r="C37" s="19"/>
      <c r="D37" s="95"/>
      <c r="E37" s="95"/>
      <c r="F37" s="95"/>
      <c r="G37" s="95"/>
      <c r="H37" s="11"/>
      <c r="I37" s="36"/>
      <c r="K37" s="122"/>
      <c r="L37" s="132"/>
    </row>
    <row r="38" spans="1:14" s="7" customFormat="1" ht="15.75" customHeight="1" x14ac:dyDescent="0.3">
      <c r="A38" s="433"/>
      <c r="B38" s="425" t="s">
        <v>24</v>
      </c>
      <c r="C38" s="425"/>
      <c r="D38" s="50">
        <f t="shared" ref="D38:F38" si="6">D41-D39</f>
        <v>844319.81317000068</v>
      </c>
      <c r="F38" s="50">
        <f t="shared" si="6"/>
        <v>814112.63668999774</v>
      </c>
      <c r="G38" s="50">
        <f>G41-G39</f>
        <v>948044.94287000038</v>
      </c>
      <c r="H38" s="11"/>
      <c r="I38" s="51">
        <f>+G38/$G$41</f>
        <v>0.41239009086601358</v>
      </c>
      <c r="K38" s="127"/>
      <c r="L38" s="126"/>
    </row>
    <row r="39" spans="1:14" s="7" customFormat="1" ht="15.75" customHeight="1" x14ac:dyDescent="0.25">
      <c r="A39" s="433"/>
      <c r="B39" s="425" t="s">
        <v>25</v>
      </c>
      <c r="C39" s="425"/>
      <c r="D39" s="50">
        <f>+D21+D22+D23+D36</f>
        <v>1237018.5395800003</v>
      </c>
      <c r="F39" s="50">
        <f>+F21+F22+F23+F36</f>
        <v>1201627.2379299738</v>
      </c>
      <c r="G39" s="50">
        <f>+G21+G22+G23+G36</f>
        <v>1350858.3622000096</v>
      </c>
      <c r="H39" s="62"/>
      <c r="I39" s="51">
        <f>+G39/$G$41</f>
        <v>0.58760990913398636</v>
      </c>
      <c r="K39" s="127"/>
      <c r="L39" s="126"/>
    </row>
    <row r="40" spans="1:14" ht="13.8" x14ac:dyDescent="0.25">
      <c r="B40" s="22"/>
      <c r="C40" s="19"/>
      <c r="D40" s="23"/>
      <c r="E40" s="17"/>
      <c r="F40" s="21"/>
      <c r="G40" s="21"/>
      <c r="H40" s="11"/>
      <c r="I40" s="22"/>
      <c r="K40" s="122"/>
      <c r="L40" s="26"/>
    </row>
    <row r="41" spans="1:14" ht="24.75" customHeight="1" x14ac:dyDescent="0.3">
      <c r="A41" s="426" t="s">
        <v>26</v>
      </c>
      <c r="B41" s="427" t="s">
        <v>75</v>
      </c>
      <c r="C41" s="428"/>
      <c r="D41" s="44">
        <f>+D32+D36</f>
        <v>2081338.352750001</v>
      </c>
      <c r="E41" s="111"/>
      <c r="F41" s="44">
        <f>+F32+F36</f>
        <v>2015739.8746199715</v>
      </c>
      <c r="G41" s="44">
        <f>+G32+G36</f>
        <v>2298903.30507001</v>
      </c>
      <c r="H41" s="11"/>
      <c r="I41" s="394"/>
      <c r="K41" s="127"/>
      <c r="L41" s="26"/>
    </row>
    <row r="42" spans="1:14" ht="14.25" customHeight="1" x14ac:dyDescent="0.25">
      <c r="A42" s="426"/>
      <c r="B42" s="429" t="s">
        <v>49</v>
      </c>
      <c r="C42" s="430"/>
      <c r="D42" s="41"/>
      <c r="E42" s="7"/>
      <c r="F42" s="89">
        <v>148742.05308999849</v>
      </c>
      <c r="G42" s="89">
        <f>G129</f>
        <v>414113.4545499938</v>
      </c>
      <c r="H42" s="11"/>
      <c r="I42" s="104"/>
      <c r="K42" s="2"/>
      <c r="L42" s="26"/>
    </row>
    <row r="43" spans="1:14" ht="14.25" customHeight="1" x14ac:dyDescent="0.25">
      <c r="A43" s="426"/>
      <c r="B43" s="429" t="s">
        <v>50</v>
      </c>
      <c r="C43" s="430"/>
      <c r="D43" s="41"/>
      <c r="E43" s="7"/>
      <c r="F43" s="89">
        <v>5460.1325199999956</v>
      </c>
      <c r="G43" s="89">
        <f>G130</f>
        <v>7203.3786799999971</v>
      </c>
      <c r="H43" s="11"/>
      <c r="I43" s="104"/>
      <c r="K43" s="2"/>
      <c r="L43" s="26"/>
    </row>
    <row r="44" spans="1:14" ht="25.5" customHeight="1" x14ac:dyDescent="0.25">
      <c r="A44" s="426"/>
      <c r="B44" s="427" t="s">
        <v>76</v>
      </c>
      <c r="C44" s="428"/>
      <c r="D44" s="44">
        <f>+D41</f>
        <v>2081338.352750001</v>
      </c>
      <c r="E44" s="62"/>
      <c r="F44" s="46">
        <f>+F41-F42-F43</f>
        <v>1861537.6890099731</v>
      </c>
      <c r="G44" s="46">
        <f>G41-G42-G43</f>
        <v>1877586.4718400161</v>
      </c>
      <c r="H44" s="11"/>
      <c r="I44" s="62"/>
      <c r="K44" s="127"/>
      <c r="L44" s="26"/>
    </row>
    <row r="45" spans="1:14" ht="14.25" customHeight="1" x14ac:dyDescent="0.25">
      <c r="A45" s="426"/>
      <c r="B45" s="429" t="s">
        <v>77</v>
      </c>
      <c r="C45" s="430"/>
      <c r="D45" s="52"/>
      <c r="E45" s="62"/>
      <c r="F45" s="89">
        <v>40858.032040000602</v>
      </c>
      <c r="G45" s="89">
        <f>G132</f>
        <v>17718.742780000099</v>
      </c>
      <c r="H45" s="11"/>
      <c r="I45" s="112"/>
      <c r="K45" s="2"/>
      <c r="L45" s="26"/>
    </row>
    <row r="46" spans="1:14" ht="33" customHeight="1" x14ac:dyDescent="0.25">
      <c r="A46" s="426"/>
      <c r="B46" s="431" t="s">
        <v>84</v>
      </c>
      <c r="C46" s="432"/>
      <c r="D46" s="44">
        <f>+D44</f>
        <v>2081338.352750001</v>
      </c>
      <c r="E46" s="62"/>
      <c r="F46" s="47">
        <f t="shared" ref="F46" si="7">+F44-F45</f>
        <v>1820679.6569699724</v>
      </c>
      <c r="G46" s="47">
        <f>+G44-G45</f>
        <v>1859867.7290600159</v>
      </c>
      <c r="H46" s="11"/>
      <c r="I46" s="62"/>
      <c r="K46" s="127"/>
      <c r="L46" s="26"/>
      <c r="M46" s="13"/>
    </row>
    <row r="47" spans="1:14" customFormat="1" ht="14.4" x14ac:dyDescent="0.3">
      <c r="K47" s="122"/>
      <c r="L47" s="128"/>
    </row>
    <row r="48" spans="1:14" customFormat="1" ht="27.75" customHeight="1" x14ac:dyDescent="0.3">
      <c r="A48" s="420" t="s">
        <v>48</v>
      </c>
      <c r="B48" s="421"/>
      <c r="C48" s="421"/>
      <c r="D48" s="421"/>
      <c r="E48" s="421"/>
      <c r="F48" s="421"/>
      <c r="G48" s="421"/>
      <c r="H48" s="421"/>
      <c r="I48" s="422"/>
      <c r="K48" s="122"/>
      <c r="L48" s="128"/>
    </row>
    <row r="49" spans="1:12" customFormat="1" ht="8.25" customHeight="1" x14ac:dyDescent="0.3">
      <c r="K49" s="122"/>
      <c r="L49" s="128"/>
    </row>
    <row r="50" spans="1:12" s="5" customFormat="1" ht="30" customHeight="1" x14ac:dyDescent="0.3">
      <c r="C50" s="42"/>
      <c r="D50" s="174"/>
      <c r="F50" s="74" t="str">
        <f>+F8</f>
        <v>Recaudación
 2025</v>
      </c>
      <c r="G50" s="74" t="str">
        <f>+G8</f>
        <v>Recaudación 
2026</v>
      </c>
      <c r="I50"/>
      <c r="K50" s="122"/>
      <c r="L50" s="29"/>
    </row>
    <row r="51" spans="1:12" s="29" customFormat="1" ht="14.4" x14ac:dyDescent="0.3">
      <c r="C51" s="260"/>
      <c r="D51" s="174"/>
      <c r="F51" s="174"/>
      <c r="G51" s="174"/>
      <c r="I51" s="128"/>
      <c r="K51" s="122"/>
    </row>
    <row r="52" spans="1:12" s="29" customFormat="1" ht="15.6" x14ac:dyDescent="0.3">
      <c r="A52" s="419" t="s">
        <v>47</v>
      </c>
      <c r="B52" s="419"/>
      <c r="C52" s="419"/>
      <c r="D52"/>
      <c r="E52"/>
      <c r="F52" s="82">
        <f>+F55</f>
        <v>0</v>
      </c>
      <c r="G52" s="82">
        <f>+G55</f>
        <v>0</v>
      </c>
      <c r="I52" s="128"/>
      <c r="K52" s="122"/>
    </row>
    <row r="53" spans="1:12" s="29" customFormat="1" ht="8.4" customHeight="1" x14ac:dyDescent="0.3">
      <c r="C53" s="260"/>
      <c r="D53" s="174"/>
      <c r="F53" s="174"/>
      <c r="G53" s="174"/>
      <c r="I53" s="128"/>
      <c r="K53" s="122"/>
    </row>
    <row r="54" spans="1:12" customFormat="1" ht="8.25" customHeight="1" x14ac:dyDescent="0.3">
      <c r="D54" s="128"/>
      <c r="K54" s="122"/>
      <c r="L54" s="128"/>
    </row>
    <row r="55" spans="1:12" s="7" customFormat="1" ht="19.5" customHeight="1" x14ac:dyDescent="0.3">
      <c r="A55" s="423" t="s">
        <v>221</v>
      </c>
      <c r="B55" s="423"/>
      <c r="C55" s="424"/>
      <c r="D55" s="175">
        <f>SUM(D58:D84)</f>
        <v>0</v>
      </c>
      <c r="E55"/>
      <c r="F55" s="261">
        <f>SUM(F67:F79)+F58+F84</f>
        <v>0</v>
      </c>
      <c r="G55" s="261">
        <f>SUM(G67:G79)+G58+G84</f>
        <v>0</v>
      </c>
      <c r="H55"/>
      <c r="I55" s="124"/>
      <c r="J55" s="5"/>
      <c r="K55" s="122"/>
      <c r="L55" s="126"/>
    </row>
    <row r="56" spans="1:12" customFormat="1" ht="6" customHeight="1" x14ac:dyDescent="0.3">
      <c r="K56" s="122"/>
      <c r="L56" s="128"/>
    </row>
    <row r="57" spans="1:12" customFormat="1" ht="6" hidden="1" customHeight="1" outlineLevel="1" x14ac:dyDescent="0.3">
      <c r="K57" s="122"/>
      <c r="L57" s="128"/>
    </row>
    <row r="58" spans="1:12" s="5" customFormat="1" ht="15.9" hidden="1" customHeight="1" outlineLevel="1" x14ac:dyDescent="0.3">
      <c r="A58" s="459" t="s">
        <v>20</v>
      </c>
      <c r="B58" s="475" t="s">
        <v>21</v>
      </c>
      <c r="C58" s="64" t="s">
        <v>1</v>
      </c>
      <c r="D58" s="176"/>
      <c r="E58" s="66"/>
      <c r="F58" s="79">
        <v>0</v>
      </c>
      <c r="G58" s="79">
        <v>0</v>
      </c>
      <c r="H58"/>
      <c r="I58" s="124"/>
    </row>
    <row r="59" spans="1:12" s="5" customFormat="1" ht="15.9" hidden="1" customHeight="1" outlineLevel="1" x14ac:dyDescent="0.3">
      <c r="A59" s="459"/>
      <c r="B59" s="475"/>
      <c r="C59" s="68" t="s">
        <v>11</v>
      </c>
      <c r="D59" s="176"/>
      <c r="E59" s="66"/>
      <c r="F59" s="69">
        <v>0</v>
      </c>
      <c r="G59" s="69">
        <v>0</v>
      </c>
      <c r="H59"/>
      <c r="I59"/>
    </row>
    <row r="60" spans="1:12" s="5" customFormat="1" ht="15.9" hidden="1" customHeight="1" outlineLevel="1" x14ac:dyDescent="0.3">
      <c r="A60" s="459"/>
      <c r="B60" s="475"/>
      <c r="C60" s="68" t="s">
        <v>15</v>
      </c>
      <c r="D60" s="176"/>
      <c r="E60" s="66"/>
      <c r="F60" s="69">
        <v>0</v>
      </c>
      <c r="G60" s="69">
        <v>0</v>
      </c>
      <c r="H60"/>
      <c r="I60"/>
    </row>
    <row r="61" spans="1:12" s="5" customFormat="1" ht="15.9" hidden="1" customHeight="1" outlineLevel="1" x14ac:dyDescent="0.3">
      <c r="A61" s="459"/>
      <c r="B61" s="475"/>
      <c r="C61" s="68" t="s">
        <v>2</v>
      </c>
      <c r="D61" s="176"/>
      <c r="E61" s="66"/>
      <c r="F61" s="69">
        <v>0</v>
      </c>
      <c r="G61" s="69">
        <v>0</v>
      </c>
      <c r="H61"/>
      <c r="I61"/>
    </row>
    <row r="62" spans="1:12" s="5" customFormat="1" ht="15.9" hidden="1" customHeight="1" outlineLevel="1" x14ac:dyDescent="0.3">
      <c r="A62" s="459"/>
      <c r="B62" s="475"/>
      <c r="C62" s="71" t="s">
        <v>14</v>
      </c>
      <c r="D62" s="176"/>
      <c r="E62" s="66"/>
      <c r="F62" s="69">
        <v>0</v>
      </c>
      <c r="G62" s="69">
        <v>0</v>
      </c>
      <c r="H62"/>
      <c r="I62"/>
    </row>
    <row r="63" spans="1:12" s="5" customFormat="1" ht="15.9" hidden="1" customHeight="1" outlineLevel="1" x14ac:dyDescent="0.3">
      <c r="A63" s="459"/>
      <c r="B63" s="475"/>
      <c r="C63" s="71" t="s">
        <v>13</v>
      </c>
      <c r="D63" s="176"/>
      <c r="E63" s="66"/>
      <c r="F63" s="69">
        <v>0</v>
      </c>
      <c r="G63" s="69">
        <v>0</v>
      </c>
      <c r="H63"/>
      <c r="I63"/>
    </row>
    <row r="64" spans="1:12" s="5" customFormat="1" ht="15.9" hidden="1" customHeight="1" outlineLevel="1" x14ac:dyDescent="0.3">
      <c r="A64" s="459"/>
      <c r="B64" s="475"/>
      <c r="C64" s="71" t="s">
        <v>12</v>
      </c>
      <c r="D64" s="176"/>
      <c r="E64" s="66"/>
      <c r="F64" s="69">
        <v>0</v>
      </c>
      <c r="G64" s="69">
        <v>0</v>
      </c>
      <c r="H64"/>
      <c r="I64"/>
    </row>
    <row r="65" spans="1:9" s="5" customFormat="1" ht="15.9" hidden="1" customHeight="1" outlineLevel="1" x14ac:dyDescent="0.3">
      <c r="A65" s="459"/>
      <c r="B65" s="475"/>
      <c r="C65" s="71" t="s">
        <v>63</v>
      </c>
      <c r="D65" s="176"/>
      <c r="E65" s="66"/>
      <c r="F65" s="69">
        <v>0</v>
      </c>
      <c r="G65" s="69">
        <v>0</v>
      </c>
      <c r="H65"/>
      <c r="I65"/>
    </row>
    <row r="66" spans="1:9" s="5" customFormat="1" ht="15.9" hidden="1" customHeight="1" outlineLevel="1" x14ac:dyDescent="0.3">
      <c r="A66" s="459"/>
      <c r="B66" s="475"/>
      <c r="C66" s="71" t="s">
        <v>67</v>
      </c>
      <c r="D66" s="176"/>
      <c r="E66" s="66"/>
      <c r="F66" s="69">
        <v>0</v>
      </c>
      <c r="G66" s="69">
        <v>0</v>
      </c>
      <c r="H66"/>
      <c r="I66"/>
    </row>
    <row r="67" spans="1:9" s="5" customFormat="1" ht="15.9" hidden="1" customHeight="1" outlineLevel="1" x14ac:dyDescent="0.3">
      <c r="A67" s="459"/>
      <c r="B67" s="475"/>
      <c r="C67" s="72" t="s">
        <v>40</v>
      </c>
      <c r="D67" s="176"/>
      <c r="E67" s="66"/>
      <c r="F67" s="69">
        <v>0</v>
      </c>
      <c r="G67" s="69">
        <v>0</v>
      </c>
      <c r="H67"/>
      <c r="I67" s="124"/>
    </row>
    <row r="68" spans="1:9" s="5" customFormat="1" ht="15.9" hidden="1" customHeight="1" outlineLevel="1" x14ac:dyDescent="0.3">
      <c r="A68" s="459"/>
      <c r="B68" s="475"/>
      <c r="C68" s="72" t="s">
        <v>41</v>
      </c>
      <c r="D68" s="176"/>
      <c r="E68" s="66"/>
      <c r="F68" s="69">
        <v>0</v>
      </c>
      <c r="G68" s="69">
        <v>0</v>
      </c>
      <c r="H68"/>
      <c r="I68"/>
    </row>
    <row r="69" spans="1:9" s="5" customFormat="1" ht="15.9" hidden="1" customHeight="1" outlineLevel="1" x14ac:dyDescent="0.3">
      <c r="A69" s="459"/>
      <c r="B69" s="475"/>
      <c r="C69" s="73" t="s">
        <v>18</v>
      </c>
      <c r="D69" s="176"/>
      <c r="E69" s="66"/>
      <c r="F69" s="69">
        <v>0</v>
      </c>
      <c r="G69" s="69">
        <v>0</v>
      </c>
      <c r="H69"/>
      <c r="I69"/>
    </row>
    <row r="70" spans="1:9" s="5" customFormat="1" ht="15.9" hidden="1" customHeight="1" outlineLevel="1" x14ac:dyDescent="0.3">
      <c r="A70" s="459"/>
      <c r="B70" s="475"/>
      <c r="C70" s="73" t="s">
        <v>5</v>
      </c>
      <c r="D70" s="176"/>
      <c r="E70" s="66"/>
      <c r="F70" s="69">
        <v>0</v>
      </c>
      <c r="G70" s="69">
        <v>0</v>
      </c>
      <c r="H70"/>
      <c r="I70"/>
    </row>
    <row r="71" spans="1:9" s="5" customFormat="1" ht="15.9" hidden="1" customHeight="1" outlineLevel="1" x14ac:dyDescent="0.3">
      <c r="A71" s="459"/>
      <c r="B71" s="475"/>
      <c r="C71" s="73" t="s">
        <v>6</v>
      </c>
      <c r="D71" s="176"/>
      <c r="E71" s="66"/>
      <c r="F71" s="69">
        <v>0</v>
      </c>
      <c r="G71" s="69">
        <v>0</v>
      </c>
      <c r="H71"/>
      <c r="I71"/>
    </row>
    <row r="72" spans="1:9" s="5" customFormat="1" ht="15.9" hidden="1" customHeight="1" outlineLevel="1" x14ac:dyDescent="0.3">
      <c r="A72" s="459"/>
      <c r="B72" s="475"/>
      <c r="C72" s="73" t="s">
        <v>16</v>
      </c>
      <c r="D72" s="176"/>
      <c r="E72" s="66"/>
      <c r="F72" s="69">
        <v>0</v>
      </c>
      <c r="G72" s="69">
        <v>0</v>
      </c>
      <c r="H72"/>
      <c r="I72"/>
    </row>
    <row r="73" spans="1:9" s="5" customFormat="1" ht="15.9" hidden="1" customHeight="1" outlineLevel="1" x14ac:dyDescent="0.3">
      <c r="A73" s="459"/>
      <c r="B73" s="475"/>
      <c r="C73" s="73" t="s">
        <v>7</v>
      </c>
      <c r="D73" s="176"/>
      <c r="E73" s="66"/>
      <c r="F73" s="69">
        <v>0</v>
      </c>
      <c r="G73" s="69">
        <v>0</v>
      </c>
      <c r="H73"/>
      <c r="I73"/>
    </row>
    <row r="74" spans="1:9" s="5" customFormat="1" ht="15.9" hidden="1" customHeight="1" outlineLevel="1" x14ac:dyDescent="0.3">
      <c r="A74" s="459"/>
      <c r="B74" s="475"/>
      <c r="C74" s="73" t="s">
        <v>17</v>
      </c>
      <c r="D74" s="176"/>
      <c r="E74" s="66"/>
      <c r="F74" s="69">
        <v>0</v>
      </c>
      <c r="G74" s="69">
        <v>0</v>
      </c>
      <c r="H74"/>
      <c r="I74"/>
    </row>
    <row r="75" spans="1:9" s="5" customFormat="1" ht="15.9" hidden="1" customHeight="1" outlineLevel="1" x14ac:dyDescent="0.3">
      <c r="A75" s="459"/>
      <c r="B75" s="475"/>
      <c r="C75" s="73" t="s">
        <v>96</v>
      </c>
      <c r="D75" s="176"/>
      <c r="E75" s="66"/>
      <c r="F75" s="69">
        <v>0</v>
      </c>
      <c r="G75" s="69">
        <v>0</v>
      </c>
      <c r="H75"/>
      <c r="I75"/>
    </row>
    <row r="76" spans="1:9" s="5" customFormat="1" ht="15.9" hidden="1" customHeight="1" outlineLevel="1" x14ac:dyDescent="0.3">
      <c r="A76" s="459"/>
      <c r="B76" s="475"/>
      <c r="C76" s="73" t="s">
        <v>97</v>
      </c>
      <c r="D76" s="176"/>
      <c r="E76" s="66"/>
      <c r="F76" s="69">
        <v>0</v>
      </c>
      <c r="G76" s="69">
        <v>0</v>
      </c>
      <c r="H76"/>
      <c r="I76"/>
    </row>
    <row r="77" spans="1:9" s="5" customFormat="1" ht="15.9" hidden="1" customHeight="1" outlineLevel="1" x14ac:dyDescent="0.3">
      <c r="A77" s="459"/>
      <c r="B77" s="475"/>
      <c r="C77" s="73" t="s">
        <v>57</v>
      </c>
      <c r="D77" s="176"/>
      <c r="E77" s="66"/>
      <c r="F77" s="69">
        <v>0</v>
      </c>
      <c r="G77" s="69">
        <v>0</v>
      </c>
      <c r="H77"/>
      <c r="I77"/>
    </row>
    <row r="78" spans="1:9" s="5" customFormat="1" ht="15.9" hidden="1" customHeight="1" outlineLevel="1" x14ac:dyDescent="0.3">
      <c r="A78" s="459"/>
      <c r="B78" s="475"/>
      <c r="C78" s="73" t="s">
        <v>58</v>
      </c>
      <c r="D78" s="176"/>
      <c r="E78" s="66"/>
      <c r="F78" s="69">
        <v>0</v>
      </c>
      <c r="G78" s="69">
        <v>0</v>
      </c>
      <c r="H78"/>
      <c r="I78"/>
    </row>
    <row r="79" spans="1:9" s="5" customFormat="1" ht="15.9" hidden="1" customHeight="1" outlineLevel="1" x14ac:dyDescent="0.3">
      <c r="A79" s="459"/>
      <c r="B79" s="475"/>
      <c r="C79" s="73" t="s">
        <v>8</v>
      </c>
      <c r="D79" s="176"/>
      <c r="E79" s="66"/>
      <c r="F79" s="69">
        <v>0</v>
      </c>
      <c r="G79" s="69">
        <v>0</v>
      </c>
      <c r="H79"/>
      <c r="I79"/>
    </row>
    <row r="80" spans="1:9" s="5" customFormat="1" ht="15.9" hidden="1" customHeight="1" outlineLevel="1" x14ac:dyDescent="0.3">
      <c r="A80" s="459"/>
      <c r="B80" s="475"/>
      <c r="C80" s="181" t="s">
        <v>55</v>
      </c>
      <c r="D80" s="176"/>
      <c r="E80" s="66"/>
      <c r="F80" s="187">
        <f>SUM(F67:F79)+F58</f>
        <v>0</v>
      </c>
      <c r="G80" s="187">
        <f>SUM(G67:G79)+G58</f>
        <v>0</v>
      </c>
      <c r="H80"/>
      <c r="I80"/>
    </row>
    <row r="81" spans="1:14" s="5" customFormat="1" ht="15.9" hidden="1" customHeight="1" outlineLevel="1" x14ac:dyDescent="0.3">
      <c r="A81" s="459"/>
      <c r="B81" s="178"/>
      <c r="C81" s="182"/>
      <c r="D81" s="176"/>
      <c r="E81" s="180"/>
      <c r="F81" s="176"/>
      <c r="G81" s="176"/>
      <c r="H81"/>
      <c r="I81"/>
    </row>
    <row r="82" spans="1:14" s="5" customFormat="1" ht="15.9" hidden="1" customHeight="1" outlineLevel="1" x14ac:dyDescent="0.3">
      <c r="A82" s="459"/>
      <c r="B82" s="476" t="s">
        <v>22</v>
      </c>
      <c r="C82" s="38" t="s">
        <v>38</v>
      </c>
      <c r="D82" s="176"/>
      <c r="E82" s="66"/>
      <c r="F82" s="79">
        <v>0</v>
      </c>
      <c r="G82" s="79">
        <v>0</v>
      </c>
      <c r="H82"/>
      <c r="I82"/>
    </row>
    <row r="83" spans="1:14" s="5" customFormat="1" ht="15.9" hidden="1" customHeight="1" outlineLevel="1" x14ac:dyDescent="0.3">
      <c r="A83" s="459"/>
      <c r="B83" s="476"/>
      <c r="C83" s="40" t="s">
        <v>39</v>
      </c>
      <c r="D83" s="176"/>
      <c r="E83" s="66"/>
      <c r="F83" s="69">
        <v>0</v>
      </c>
      <c r="G83" s="69">
        <v>0</v>
      </c>
      <c r="H83"/>
      <c r="I83"/>
    </row>
    <row r="84" spans="1:14" s="5" customFormat="1" ht="15.9" hidden="1" customHeight="1" outlineLevel="1" x14ac:dyDescent="0.3">
      <c r="A84" s="459"/>
      <c r="B84" s="476"/>
      <c r="C84" s="75" t="s">
        <v>61</v>
      </c>
      <c r="D84" s="176"/>
      <c r="E84" s="66"/>
      <c r="F84" s="75">
        <v>0</v>
      </c>
      <c r="G84" s="75">
        <v>0</v>
      </c>
      <c r="H84"/>
      <c r="I84"/>
    </row>
    <row r="85" spans="1:14" s="29" customFormat="1" ht="15.9" hidden="1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8"/>
    </row>
    <row r="86" spans="1:14" customFormat="1" ht="18.75" customHeight="1" collapsed="1" x14ac:dyDescent="0.3">
      <c r="K86" s="122"/>
      <c r="L86" s="128"/>
    </row>
    <row r="87" spans="1:14" customFormat="1" ht="18.75" customHeight="1" x14ac:dyDescent="0.3">
      <c r="K87" s="122"/>
      <c r="L87" s="128"/>
    </row>
    <row r="88" spans="1:14" customFormat="1" ht="18.75" customHeight="1" x14ac:dyDescent="0.3">
      <c r="K88" s="122"/>
      <c r="L88" s="128"/>
    </row>
    <row r="89" spans="1:14" customFormat="1" ht="18.75" customHeight="1" x14ac:dyDescent="0.3">
      <c r="K89" s="122"/>
      <c r="L89" s="128"/>
    </row>
    <row r="90" spans="1:14" ht="33" customHeight="1" x14ac:dyDescent="0.25">
      <c r="A90" s="461" t="s">
        <v>51</v>
      </c>
      <c r="B90" s="462"/>
      <c r="C90" s="462"/>
      <c r="D90" s="462"/>
      <c r="E90" s="462"/>
      <c r="F90" s="462"/>
      <c r="G90" s="462"/>
      <c r="H90" s="462"/>
      <c r="I90" s="463"/>
      <c r="K90" s="122"/>
      <c r="L90" s="26"/>
    </row>
    <row r="91" spans="1:14" ht="8.25" customHeight="1" x14ac:dyDescent="0.3">
      <c r="C91" s="3"/>
      <c r="D91"/>
      <c r="G91" s="4"/>
      <c r="K91" s="122"/>
      <c r="L91" s="26"/>
    </row>
    <row r="92" spans="1:14" s="5" customFormat="1" ht="51" customHeight="1" x14ac:dyDescent="0.3">
      <c r="C92" s="42"/>
      <c r="D92" s="83" t="str">
        <f>+D8</f>
        <v>Meta 
2026</v>
      </c>
      <c r="E92"/>
      <c r="F92" s="83" t="str">
        <f>+F8</f>
        <v>Recaudación
 2025</v>
      </c>
      <c r="G92" s="83" t="str">
        <f>+G8</f>
        <v>Recaudación 
2026</v>
      </c>
      <c r="H92"/>
      <c r="I92" s="83" t="str">
        <f>+I8</f>
        <v>Participación de la Recaudación 2026</v>
      </c>
      <c r="K92" s="122"/>
      <c r="L92" s="29"/>
    </row>
    <row r="93" spans="1:14" customFormat="1" ht="6" customHeight="1" x14ac:dyDescent="0.3">
      <c r="K93" s="129"/>
      <c r="L93" s="128"/>
    </row>
    <row r="94" spans="1:14" s="5" customFormat="1" ht="15.9" customHeight="1" x14ac:dyDescent="0.25">
      <c r="A94" s="464" t="s">
        <v>20</v>
      </c>
      <c r="B94" s="465" t="s">
        <v>21</v>
      </c>
      <c r="C94" s="99" t="s">
        <v>1</v>
      </c>
      <c r="D94" s="233">
        <f>D95+D96+D98+D97+D99</f>
        <v>651096.97898000036</v>
      </c>
      <c r="E94" s="66"/>
      <c r="F94" s="233">
        <v>615896.69230999565</v>
      </c>
      <c r="G94" s="233">
        <f>G95+G96+G98+G97+G99</f>
        <v>755798.87834000029</v>
      </c>
      <c r="H94" s="11"/>
      <c r="I94" s="468">
        <f>+G116/G128</f>
        <v>0.88540218542076587</v>
      </c>
      <c r="J94" s="205"/>
      <c r="K94" s="122"/>
      <c r="L94" s="170"/>
      <c r="M94" s="205"/>
    </row>
    <row r="95" spans="1:14" ht="15.9" customHeight="1" outlineLevel="1" x14ac:dyDescent="0.25">
      <c r="A95" s="464"/>
      <c r="B95" s="466"/>
      <c r="C95" s="100" t="s">
        <v>43</v>
      </c>
      <c r="D95" s="69">
        <v>424088.02473000047</v>
      </c>
      <c r="E95" s="66"/>
      <c r="F95" s="69">
        <v>398642.17757000099</v>
      </c>
      <c r="G95" s="69">
        <v>507777.66668000037</v>
      </c>
      <c r="I95" s="469"/>
      <c r="J95" s="205"/>
      <c r="K95" s="399"/>
      <c r="L95" s="170"/>
      <c r="M95" s="183"/>
      <c r="N95" s="247"/>
    </row>
    <row r="96" spans="1:14" s="199" customFormat="1" ht="15.9" customHeight="1" outlineLevel="1" x14ac:dyDescent="0.25">
      <c r="A96" s="464"/>
      <c r="B96" s="466"/>
      <c r="C96" s="308" t="s">
        <v>220</v>
      </c>
      <c r="D96" s="37">
        <v>204369.14305999989</v>
      </c>
      <c r="E96" s="200"/>
      <c r="F96" s="37">
        <v>196092.66317000001</v>
      </c>
      <c r="G96" s="37">
        <v>223982.22439999989</v>
      </c>
      <c r="I96" s="469"/>
      <c r="J96" s="205"/>
      <c r="K96" s="399"/>
      <c r="L96" s="170"/>
      <c r="M96" s="207"/>
      <c r="N96" s="247"/>
    </row>
    <row r="97" spans="1:14" s="199" customFormat="1" ht="15.9" customHeight="1" outlineLevel="1" x14ac:dyDescent="0.25">
      <c r="A97" s="464"/>
      <c r="B97" s="466"/>
      <c r="C97" s="100" t="s">
        <v>219</v>
      </c>
      <c r="D97" s="37">
        <v>0</v>
      </c>
      <c r="E97" s="66"/>
      <c r="F97" s="69">
        <v>0</v>
      </c>
      <c r="G97" s="69">
        <v>1684.0000299999999</v>
      </c>
      <c r="I97" s="469"/>
      <c r="J97" s="205"/>
      <c r="K97" s="399"/>
      <c r="L97" s="170"/>
      <c r="M97" s="207"/>
      <c r="N97" s="247"/>
    </row>
    <row r="98" spans="1:14" ht="15.9" customHeight="1" outlineLevel="1" x14ac:dyDescent="0.25">
      <c r="A98" s="464"/>
      <c r="B98" s="466"/>
      <c r="C98" s="100" t="s">
        <v>15</v>
      </c>
      <c r="D98" s="37">
        <v>72.691869999999994</v>
      </c>
      <c r="E98" s="66"/>
      <c r="F98" s="69">
        <v>25.581029999999998</v>
      </c>
      <c r="G98" s="69">
        <v>8.0421400000000016</v>
      </c>
      <c r="I98" s="469"/>
      <c r="J98" s="205"/>
      <c r="K98" s="399"/>
      <c r="L98" s="170"/>
      <c r="M98" s="183"/>
      <c r="N98" s="247"/>
    </row>
    <row r="99" spans="1:14" ht="15.9" customHeight="1" outlineLevel="1" x14ac:dyDescent="0.25">
      <c r="A99" s="464"/>
      <c r="B99" s="466"/>
      <c r="C99" s="100" t="s">
        <v>44</v>
      </c>
      <c r="D99" s="218">
        <f>D100+D101+D102+D103+D104</f>
        <v>22567.119320000016</v>
      </c>
      <c r="F99" s="218">
        <v>21136.27053999999</v>
      </c>
      <c r="G99" s="218">
        <f>G100+G101+G102+G103+G104</f>
        <v>22346.945090000001</v>
      </c>
      <c r="I99" s="469"/>
      <c r="J99" s="205"/>
      <c r="K99" s="399"/>
      <c r="L99" s="170"/>
      <c r="M99" s="183"/>
      <c r="N99" s="247"/>
    </row>
    <row r="100" spans="1:14" ht="15.9" customHeight="1" outlineLevel="1" x14ac:dyDescent="0.25">
      <c r="A100" s="464"/>
      <c r="B100" s="466"/>
      <c r="C100" s="101" t="s">
        <v>14</v>
      </c>
      <c r="D100" s="37">
        <v>6036.7211199999956</v>
      </c>
      <c r="E100" s="66"/>
      <c r="F100" s="69">
        <v>5297.6632800000016</v>
      </c>
      <c r="G100" s="69">
        <v>5441.8242100000016</v>
      </c>
      <c r="I100" s="469"/>
      <c r="J100" s="205"/>
      <c r="K100" s="399"/>
      <c r="L100" s="170"/>
      <c r="M100" s="183"/>
      <c r="N100" s="247"/>
    </row>
    <row r="101" spans="1:14" ht="15.9" customHeight="1" outlineLevel="1" x14ac:dyDescent="0.25">
      <c r="A101" s="464"/>
      <c r="B101" s="466"/>
      <c r="C101" s="101" t="s">
        <v>13</v>
      </c>
      <c r="D101" s="37">
        <v>12580.372740000021</v>
      </c>
      <c r="E101" s="66"/>
      <c r="F101" s="69">
        <v>11790.90923999999</v>
      </c>
      <c r="G101" s="69">
        <v>15016.83584</v>
      </c>
      <c r="I101" s="469"/>
      <c r="J101" s="205"/>
      <c r="K101" s="399"/>
      <c r="L101" s="170"/>
      <c r="M101" s="183"/>
      <c r="N101" s="247"/>
    </row>
    <row r="102" spans="1:14" ht="15.9" customHeight="1" outlineLevel="1" x14ac:dyDescent="0.25">
      <c r="A102" s="464"/>
      <c r="B102" s="466"/>
      <c r="C102" s="101" t="s">
        <v>12</v>
      </c>
      <c r="D102" s="37">
        <v>3870.1745299999998</v>
      </c>
      <c r="E102" s="66"/>
      <c r="F102" s="69">
        <v>3989.8480800000011</v>
      </c>
      <c r="G102" s="69">
        <v>1839.577769999999</v>
      </c>
      <c r="I102" s="469"/>
      <c r="J102" s="205"/>
      <c r="K102" s="399"/>
      <c r="L102" s="170"/>
      <c r="M102" s="183"/>
      <c r="N102" s="247"/>
    </row>
    <row r="103" spans="1:14" ht="15.9" customHeight="1" outlineLevel="1" x14ac:dyDescent="0.25">
      <c r="A103" s="464"/>
      <c r="B103" s="466"/>
      <c r="C103" s="101" t="s">
        <v>63</v>
      </c>
      <c r="D103" s="37">
        <v>79.85093000000002</v>
      </c>
      <c r="E103" s="66"/>
      <c r="F103" s="69">
        <v>57.849940000000103</v>
      </c>
      <c r="G103" s="69">
        <v>48.707270000000022</v>
      </c>
      <c r="I103" s="469"/>
      <c r="J103" s="205"/>
      <c r="K103" s="399"/>
      <c r="L103" s="170"/>
      <c r="M103" s="183"/>
      <c r="N103" s="247"/>
    </row>
    <row r="104" spans="1:14" ht="15.9" customHeight="1" outlineLevel="1" x14ac:dyDescent="0.25">
      <c r="A104" s="464"/>
      <c r="B104" s="466"/>
      <c r="C104" s="101" t="s">
        <v>67</v>
      </c>
      <c r="D104" s="37">
        <v>0</v>
      </c>
      <c r="E104" s="66"/>
      <c r="F104" s="69">
        <v>0</v>
      </c>
      <c r="G104" s="69">
        <v>0</v>
      </c>
      <c r="I104" s="469"/>
      <c r="J104" s="205"/>
      <c r="K104" s="399"/>
      <c r="L104" s="170"/>
      <c r="M104" s="183"/>
      <c r="N104" s="247"/>
    </row>
    <row r="105" spans="1:14" ht="15.9" customHeight="1" x14ac:dyDescent="0.25">
      <c r="A105" s="464"/>
      <c r="B105" s="466"/>
      <c r="C105" s="72" t="s">
        <v>40</v>
      </c>
      <c r="D105" s="37">
        <v>924601.04409000033</v>
      </c>
      <c r="E105" s="66"/>
      <c r="F105" s="218">
        <v>895270.58064997429</v>
      </c>
      <c r="G105" s="218">
        <v>1009302.541240008</v>
      </c>
      <c r="H105" s="11"/>
      <c r="I105" s="469"/>
      <c r="J105" s="205"/>
      <c r="K105" s="399"/>
      <c r="L105" s="170"/>
      <c r="M105" s="183"/>
      <c r="N105" s="247"/>
    </row>
    <row r="106" spans="1:14" ht="15.9" customHeight="1" x14ac:dyDescent="0.25">
      <c r="A106" s="464"/>
      <c r="B106" s="466"/>
      <c r="C106" s="102" t="s">
        <v>41</v>
      </c>
      <c r="D106" s="37">
        <v>76330.896220000213</v>
      </c>
      <c r="E106" s="66"/>
      <c r="F106" s="218">
        <v>70777.309650000112</v>
      </c>
      <c r="G106" s="218">
        <v>74233.64611999999</v>
      </c>
      <c r="H106" s="11"/>
      <c r="I106" s="469"/>
      <c r="J106" s="205"/>
      <c r="K106" s="399"/>
      <c r="L106" s="170"/>
      <c r="M106" s="183"/>
      <c r="N106" s="247"/>
    </row>
    <row r="107" spans="1:14" s="5" customFormat="1" ht="15.9" customHeight="1" x14ac:dyDescent="0.25">
      <c r="A107" s="464"/>
      <c r="B107" s="466"/>
      <c r="C107" s="103" t="s">
        <v>124</v>
      </c>
      <c r="D107" s="37">
        <v>3582.7151600000002</v>
      </c>
      <c r="E107" s="66"/>
      <c r="F107" s="218">
        <v>3870.2356299999992</v>
      </c>
      <c r="G107" s="218">
        <v>3872.880149999999</v>
      </c>
      <c r="H107" s="7"/>
      <c r="I107" s="469"/>
      <c r="J107" s="205"/>
      <c r="K107" s="399"/>
      <c r="L107" s="170"/>
      <c r="M107" s="205"/>
      <c r="N107" s="247"/>
    </row>
    <row r="108" spans="1:14" ht="15.9" customHeight="1" x14ac:dyDescent="0.25">
      <c r="A108" s="464"/>
      <c r="B108" s="466"/>
      <c r="C108" s="103" t="s">
        <v>5</v>
      </c>
      <c r="D108" s="37">
        <v>20199.98442000003</v>
      </c>
      <c r="E108" s="66"/>
      <c r="F108" s="218">
        <v>19913.833930001259</v>
      </c>
      <c r="G108" s="218">
        <v>22542.466300000229</v>
      </c>
      <c r="H108" s="11"/>
      <c r="I108" s="469"/>
      <c r="J108" s="205"/>
      <c r="K108" s="399"/>
      <c r="L108" s="170"/>
      <c r="M108" s="183"/>
      <c r="N108" s="247"/>
    </row>
    <row r="109" spans="1:14" ht="15.9" customHeight="1" x14ac:dyDescent="0.25">
      <c r="A109" s="464"/>
      <c r="B109" s="466"/>
      <c r="C109" s="103" t="s">
        <v>6</v>
      </c>
      <c r="D109" s="37">
        <v>143672.07349000001</v>
      </c>
      <c r="E109" s="66"/>
      <c r="F109" s="218">
        <v>146844.3406</v>
      </c>
      <c r="G109" s="218">
        <v>136589.36762</v>
      </c>
      <c r="H109" s="11"/>
      <c r="I109" s="469"/>
      <c r="J109" s="205"/>
      <c r="K109" s="399"/>
      <c r="L109" s="170"/>
      <c r="M109" s="183"/>
      <c r="N109" s="247"/>
    </row>
    <row r="110" spans="1:14" ht="15.9" customHeight="1" x14ac:dyDescent="0.25">
      <c r="A110" s="464"/>
      <c r="B110" s="466"/>
      <c r="C110" s="103" t="s">
        <v>16</v>
      </c>
      <c r="D110" s="37">
        <v>1385.43912</v>
      </c>
      <c r="E110" s="66"/>
      <c r="F110" s="218">
        <v>1562.9902800000009</v>
      </c>
      <c r="G110" s="218">
        <v>3036.88796</v>
      </c>
      <c r="H110" s="11"/>
      <c r="I110" s="469"/>
      <c r="J110" s="205"/>
      <c r="K110" s="399"/>
      <c r="L110" s="170"/>
      <c r="M110" s="183"/>
      <c r="N110" s="247"/>
    </row>
    <row r="111" spans="1:14" ht="15.9" customHeight="1" x14ac:dyDescent="0.25">
      <c r="A111" s="464"/>
      <c r="B111" s="466"/>
      <c r="C111" s="103" t="s">
        <v>7</v>
      </c>
      <c r="D111" s="37">
        <v>757.80296999999996</v>
      </c>
      <c r="E111" s="66"/>
      <c r="F111" s="218">
        <v>709.76906999999994</v>
      </c>
      <c r="G111" s="218">
        <v>2165.96848</v>
      </c>
      <c r="H111" s="11"/>
      <c r="I111" s="469"/>
      <c r="J111" s="205"/>
      <c r="K111" s="399"/>
      <c r="L111" s="170"/>
      <c r="M111" s="183"/>
      <c r="N111" s="247"/>
    </row>
    <row r="112" spans="1:14" ht="15.9" customHeight="1" x14ac:dyDescent="0.25">
      <c r="A112" s="464"/>
      <c r="B112" s="466"/>
      <c r="C112" s="103" t="s">
        <v>17</v>
      </c>
      <c r="D112" s="37">
        <v>15899.56893000001</v>
      </c>
      <c r="E112" s="66"/>
      <c r="F112" s="218">
        <v>17404.975249999981</v>
      </c>
      <c r="G112" s="218">
        <v>18106.534039999999</v>
      </c>
      <c r="H112" s="11"/>
      <c r="I112" s="469"/>
      <c r="J112" s="205"/>
      <c r="K112" s="399"/>
      <c r="L112" s="170"/>
      <c r="M112" s="183"/>
      <c r="N112" s="247"/>
    </row>
    <row r="113" spans="1:14" ht="15.9" customHeight="1" x14ac:dyDescent="0.25">
      <c r="A113" s="464"/>
      <c r="B113" s="466"/>
      <c r="C113" s="103" t="s">
        <v>57</v>
      </c>
      <c r="D113" s="37">
        <v>5185.1710499999936</v>
      </c>
      <c r="E113" s="66"/>
      <c r="F113" s="218">
        <v>4838.7097800000993</v>
      </c>
      <c r="G113" s="218">
        <v>3113.3007000001071</v>
      </c>
      <c r="H113" s="11"/>
      <c r="I113" s="469"/>
      <c r="J113" s="205"/>
      <c r="K113" s="399"/>
      <c r="L113" s="170"/>
      <c r="M113" s="183"/>
      <c r="N113" s="247"/>
    </row>
    <row r="114" spans="1:14" ht="15.9" customHeight="1" x14ac:dyDescent="0.25">
      <c r="A114" s="464"/>
      <c r="B114" s="466"/>
      <c r="C114" s="103" t="s">
        <v>58</v>
      </c>
      <c r="D114" s="37">
        <v>3911.7218200000002</v>
      </c>
      <c r="E114" s="66"/>
      <c r="F114" s="218">
        <v>4305.8564100007543</v>
      </c>
      <c r="G114" s="218">
        <v>5190.6724200002809</v>
      </c>
      <c r="H114" s="11"/>
      <c r="I114" s="469"/>
      <c r="J114" s="205"/>
      <c r="K114" s="399"/>
      <c r="L114" s="170"/>
      <c r="M114" s="183"/>
      <c r="N114" s="247"/>
    </row>
    <row r="115" spans="1:14" ht="15.9" customHeight="1" x14ac:dyDescent="0.25">
      <c r="A115" s="464"/>
      <c r="B115" s="466"/>
      <c r="C115" s="73" t="s">
        <v>74</v>
      </c>
      <c r="D115" s="37">
        <v>2211.0723900000039</v>
      </c>
      <c r="E115" s="66"/>
      <c r="F115" s="218">
        <v>2635.4690600000004</v>
      </c>
      <c r="G115" s="218">
        <v>1500.8670100000002</v>
      </c>
      <c r="H115" s="11"/>
      <c r="I115" s="469"/>
      <c r="J115" s="205"/>
      <c r="K115" s="399"/>
      <c r="L115" s="170"/>
      <c r="M115" s="183"/>
      <c r="N115" s="247"/>
    </row>
    <row r="116" spans="1:14" s="7" customFormat="1" ht="18" customHeight="1" x14ac:dyDescent="0.25">
      <c r="A116" s="464"/>
      <c r="B116" s="467"/>
      <c r="C116" s="84" t="s">
        <v>55</v>
      </c>
      <c r="D116" s="85">
        <f>+D94+D105+D106+SUM(D107:D115)</f>
        <v>1848834.4686400008</v>
      </c>
      <c r="E116" s="62"/>
      <c r="F116" s="85">
        <f>+F94+F105+F106+SUM(F107:F115)</f>
        <v>1784030.7626199722</v>
      </c>
      <c r="G116" s="85">
        <f>+G94+G105+G106+SUM(G107:G115)</f>
        <v>2035454.010380009</v>
      </c>
      <c r="I116" s="470"/>
      <c r="J116" s="205"/>
      <c r="K116" s="399"/>
      <c r="L116" s="170"/>
      <c r="M116" s="206"/>
      <c r="N116" s="247"/>
    </row>
    <row r="117" spans="1:14" ht="10.5" customHeight="1" x14ac:dyDescent="0.3">
      <c r="A117" s="464"/>
      <c r="B117" s="22"/>
      <c r="C117" s="35"/>
      <c r="D117" s="18"/>
      <c r="E117" s="18"/>
      <c r="F117" s="18"/>
      <c r="G117" s="18"/>
      <c r="H117" s="7"/>
      <c r="I117" s="36"/>
      <c r="J117" s="205"/>
      <c r="K117" s="399"/>
      <c r="L117" s="170"/>
      <c r="M117" s="183"/>
      <c r="N117" s="247"/>
    </row>
    <row r="118" spans="1:14" ht="18.75" customHeight="1" x14ac:dyDescent="0.25">
      <c r="A118" s="464"/>
      <c r="B118" s="471" t="s">
        <v>22</v>
      </c>
      <c r="C118" s="77" t="s">
        <v>38</v>
      </c>
      <c r="D118" s="79">
        <v>213922.4734899998</v>
      </c>
      <c r="E118" s="78"/>
      <c r="F118" s="79">
        <v>212376.91441999949</v>
      </c>
      <c r="G118" s="79">
        <v>241216.42924000151</v>
      </c>
      <c r="H118" s="7"/>
      <c r="I118" s="468">
        <f>+G120/G128</f>
        <v>0.11459781457923411</v>
      </c>
      <c r="J118" s="205"/>
      <c r="K118" s="399"/>
      <c r="L118" s="170"/>
      <c r="M118" s="183"/>
      <c r="N118" s="247"/>
    </row>
    <row r="119" spans="1:14" ht="18.75" customHeight="1" x14ac:dyDescent="0.25">
      <c r="A119" s="464"/>
      <c r="B119" s="472"/>
      <c r="C119" s="80" t="s">
        <v>39</v>
      </c>
      <c r="D119" s="69">
        <v>18581.410619999999</v>
      </c>
      <c r="E119" s="78"/>
      <c r="F119" s="69">
        <v>19332.19758</v>
      </c>
      <c r="G119" s="69">
        <v>22232.865450000001</v>
      </c>
      <c r="H119" s="7"/>
      <c r="I119" s="469"/>
      <c r="J119" s="205"/>
      <c r="K119" s="399"/>
      <c r="L119" s="170"/>
      <c r="M119" s="183"/>
      <c r="N119" s="247"/>
    </row>
    <row r="120" spans="1:14" s="7" customFormat="1" ht="18.75" customHeight="1" x14ac:dyDescent="0.25">
      <c r="A120" s="464"/>
      <c r="B120" s="473"/>
      <c r="C120" s="98" t="s">
        <v>61</v>
      </c>
      <c r="D120" s="85">
        <f>SUM(D118:D119)</f>
        <v>232503.88410999981</v>
      </c>
      <c r="F120" s="85">
        <f>SUM(F118:F119)</f>
        <v>231709.1119999995</v>
      </c>
      <c r="G120" s="85">
        <f>SUM(G118:G119)</f>
        <v>263449.29469000152</v>
      </c>
      <c r="H120" s="11"/>
      <c r="I120" s="470"/>
      <c r="J120" s="307"/>
      <c r="K120" s="399"/>
      <c r="M120" s="206"/>
      <c r="N120" s="247"/>
    </row>
    <row r="121" spans="1:14" s="7" customFormat="1" ht="15.6" x14ac:dyDescent="0.3">
      <c r="A121" s="464"/>
      <c r="B121" s="22"/>
      <c r="C121" s="19"/>
      <c r="D121" s="23"/>
      <c r="F121" s="20"/>
      <c r="G121" s="23"/>
      <c r="H121" s="11"/>
      <c r="I121" s="36"/>
      <c r="J121" s="307"/>
      <c r="K121" s="399"/>
      <c r="M121" s="307"/>
    </row>
    <row r="122" spans="1:14" s="7" customFormat="1" ht="15.6" hidden="1" x14ac:dyDescent="0.3">
      <c r="A122" s="464"/>
      <c r="B122" s="22"/>
      <c r="C122" s="19"/>
      <c r="D122" s="23"/>
      <c r="F122" s="20"/>
      <c r="G122" s="23"/>
      <c r="H122" s="11"/>
      <c r="I122" s="36"/>
      <c r="J122" s="307"/>
      <c r="K122" s="399"/>
      <c r="M122" s="307"/>
    </row>
    <row r="123" spans="1:14" s="7" customFormat="1" ht="15.6" hidden="1" x14ac:dyDescent="0.3">
      <c r="A123" s="464"/>
      <c r="B123" s="22"/>
      <c r="C123" s="19"/>
      <c r="D123" s="23"/>
      <c r="F123" s="20"/>
      <c r="G123" s="23"/>
      <c r="H123" s="11"/>
      <c r="I123" s="36"/>
      <c r="J123" s="307"/>
      <c r="K123" s="399"/>
      <c r="M123" s="307"/>
    </row>
    <row r="124" spans="1:14" s="7" customFormat="1" ht="15.6" hidden="1" x14ac:dyDescent="0.3">
      <c r="A124" s="464"/>
      <c r="B124" s="22"/>
      <c r="C124" s="19"/>
      <c r="D124" s="23"/>
      <c r="F124" s="20"/>
      <c r="G124" s="23"/>
      <c r="H124" s="11"/>
      <c r="I124" s="36"/>
      <c r="J124" s="307"/>
      <c r="K124" s="399"/>
      <c r="M124" s="307"/>
    </row>
    <row r="125" spans="1:14" s="7" customFormat="1" ht="15.75" customHeight="1" x14ac:dyDescent="0.25">
      <c r="A125" s="464"/>
      <c r="B125" s="474" t="s">
        <v>24</v>
      </c>
      <c r="C125" s="474"/>
      <c r="D125" s="86">
        <f>D128-D126</f>
        <v>844319.81317000021</v>
      </c>
      <c r="F125" s="86">
        <f>F128-F126</f>
        <v>814112.63668999798</v>
      </c>
      <c r="G125" s="86">
        <f>G128-G126</f>
        <v>948044.94287000084</v>
      </c>
      <c r="H125" s="11"/>
      <c r="I125" s="87">
        <f>+G125/$G$128</f>
        <v>0.41239009086601369</v>
      </c>
      <c r="K125" s="399"/>
    </row>
    <row r="126" spans="1:14" s="7" customFormat="1" ht="15.75" customHeight="1" x14ac:dyDescent="0.25">
      <c r="A126" s="464"/>
      <c r="B126" s="474" t="s">
        <v>25</v>
      </c>
      <c r="C126" s="474"/>
      <c r="D126" s="86">
        <f>+D105+D106+D107+D120</f>
        <v>1237018.5395800003</v>
      </c>
      <c r="F126" s="86">
        <f>+F105+F106+F107+F120</f>
        <v>1201627.2379299738</v>
      </c>
      <c r="G126" s="86">
        <f>+G105+G106+G107+G120</f>
        <v>1350858.3622000096</v>
      </c>
      <c r="H126" s="62"/>
      <c r="I126" s="87">
        <f>+G126/$G$128</f>
        <v>0.58760990913398625</v>
      </c>
      <c r="K126" s="399"/>
    </row>
    <row r="127" spans="1:14" ht="13.8" x14ac:dyDescent="0.25">
      <c r="B127" s="22"/>
      <c r="C127" s="19"/>
      <c r="D127" s="23"/>
      <c r="E127" s="7"/>
      <c r="F127" s="21"/>
      <c r="G127" s="21"/>
      <c r="H127" s="11"/>
      <c r="I127" s="22"/>
      <c r="K127" s="399"/>
    </row>
    <row r="128" spans="1:14" ht="26.25" customHeight="1" x14ac:dyDescent="0.3">
      <c r="A128" s="451" t="s">
        <v>26</v>
      </c>
      <c r="B128" s="452" t="s">
        <v>75</v>
      </c>
      <c r="C128" s="453"/>
      <c r="D128" s="88">
        <f>+D116+D120</f>
        <v>2081338.3527500005</v>
      </c>
      <c r="E128"/>
      <c r="F128" s="88">
        <f>+F116+F120</f>
        <v>2015739.8746199717</v>
      </c>
      <c r="G128" s="88">
        <f>+G116+G120</f>
        <v>2298903.3050700105</v>
      </c>
      <c r="H128" s="11"/>
      <c r="I128" s="355"/>
      <c r="J128" s="284"/>
      <c r="K128" s="399"/>
    </row>
    <row r="129" spans="1:18" ht="14.25" customHeight="1" x14ac:dyDescent="0.25">
      <c r="A129" s="451"/>
      <c r="B129" s="454" t="s">
        <v>49</v>
      </c>
      <c r="C129" s="455"/>
      <c r="D129" s="141"/>
      <c r="E129" s="78"/>
      <c r="F129" s="89">
        <v>301788.11170999683</v>
      </c>
      <c r="G129" s="89">
        <v>414113.4545499938</v>
      </c>
      <c r="H129" s="11"/>
      <c r="I129" s="104"/>
      <c r="J129" s="13"/>
    </row>
    <row r="130" spans="1:18" ht="14.25" customHeight="1" x14ac:dyDescent="0.25">
      <c r="A130" s="451"/>
      <c r="B130" s="454" t="s">
        <v>50</v>
      </c>
      <c r="C130" s="455"/>
      <c r="D130" s="141"/>
      <c r="E130" s="78"/>
      <c r="F130" s="89">
        <v>6065.2834500000008</v>
      </c>
      <c r="G130" s="89">
        <v>7203.3786799999971</v>
      </c>
      <c r="H130" s="11"/>
      <c r="I130" s="104"/>
      <c r="J130" s="13"/>
    </row>
    <row r="131" spans="1:18" ht="27.45" customHeight="1" x14ac:dyDescent="0.3">
      <c r="A131" s="451"/>
      <c r="B131" s="452" t="s">
        <v>78</v>
      </c>
      <c r="C131" s="453"/>
      <c r="D131" s="88"/>
      <c r="E131"/>
      <c r="F131" s="90">
        <f>+F128-F129-F130</f>
        <v>1707886.4794599749</v>
      </c>
      <c r="G131" s="90">
        <f>+G128-G129-G130</f>
        <v>1877586.4718400165</v>
      </c>
      <c r="H131" s="11"/>
      <c r="I131" s="62"/>
    </row>
    <row r="132" spans="1:18" ht="14.25" customHeight="1" x14ac:dyDescent="0.3">
      <c r="A132" s="451"/>
      <c r="B132" s="454" t="s">
        <v>79</v>
      </c>
      <c r="C132" s="455"/>
      <c r="D132" s="304"/>
      <c r="E132" s="92"/>
      <c r="F132" s="113">
        <v>46006.874639999398</v>
      </c>
      <c r="G132" s="113">
        <v>17718.742780000099</v>
      </c>
      <c r="H132" s="11"/>
      <c r="I132" s="62"/>
    </row>
    <row r="133" spans="1:18" ht="38.25" customHeight="1" x14ac:dyDescent="0.3">
      <c r="A133" s="451"/>
      <c r="B133" s="456" t="s">
        <v>80</v>
      </c>
      <c r="C133" s="457"/>
      <c r="D133" s="88"/>
      <c r="E133"/>
      <c r="F133" s="94">
        <f>+F131-F132</f>
        <v>1661879.6048199756</v>
      </c>
      <c r="G133" s="94">
        <f>+G131-G132</f>
        <v>1859867.7290600163</v>
      </c>
      <c r="H133" s="11"/>
      <c r="I133" s="104"/>
    </row>
    <row r="134" spans="1:18" customFormat="1" ht="15" customHeight="1" x14ac:dyDescent="0.3">
      <c r="A134" s="450" t="s">
        <v>222</v>
      </c>
      <c r="B134" s="450"/>
      <c r="C134" s="450"/>
      <c r="F134" s="111"/>
      <c r="G134" s="111"/>
      <c r="K134" s="124"/>
    </row>
    <row r="135" spans="1:18" ht="24" customHeight="1" x14ac:dyDescent="0.25">
      <c r="A135" s="460" t="s">
        <v>94</v>
      </c>
      <c r="B135" s="460"/>
      <c r="C135" s="460"/>
      <c r="D135" s="460"/>
      <c r="E135" s="460"/>
      <c r="F135" s="460"/>
      <c r="G135" s="460"/>
      <c r="H135" s="460"/>
      <c r="I135" s="460"/>
      <c r="J135" s="418"/>
      <c r="K135" s="418"/>
      <c r="L135" s="418"/>
      <c r="M135" s="418"/>
      <c r="N135" s="418"/>
      <c r="O135" s="418"/>
      <c r="P135" s="418"/>
      <c r="Q135" s="418"/>
      <c r="R135" s="418"/>
    </row>
    <row r="136" spans="1:18" ht="13.2" customHeight="1" x14ac:dyDescent="0.25">
      <c r="A136" s="450" t="s">
        <v>45</v>
      </c>
      <c r="B136" s="450"/>
      <c r="C136" s="450"/>
      <c r="D136" s="450"/>
      <c r="E136" s="450"/>
      <c r="F136" s="450"/>
      <c r="G136" s="450"/>
      <c r="H136" s="450"/>
      <c r="I136" s="450"/>
      <c r="J136" s="417"/>
      <c r="K136" s="417"/>
      <c r="L136" s="417"/>
      <c r="M136" s="417"/>
      <c r="N136" s="417"/>
      <c r="O136" s="417"/>
      <c r="P136" s="417"/>
      <c r="Q136" s="417"/>
      <c r="R136" s="417"/>
    </row>
    <row r="137" spans="1:18" ht="13.2" customHeight="1" x14ac:dyDescent="0.25">
      <c r="A137" s="450" t="s">
        <v>46</v>
      </c>
      <c r="B137" s="450"/>
      <c r="C137" s="450"/>
      <c r="D137" s="450"/>
      <c r="E137" s="450"/>
      <c r="F137" s="450"/>
      <c r="G137" s="450"/>
      <c r="H137" s="450"/>
      <c r="I137" s="450"/>
      <c r="J137" s="417"/>
      <c r="K137" s="417"/>
      <c r="L137" s="417"/>
      <c r="M137" s="417"/>
      <c r="N137" s="417"/>
      <c r="O137" s="417"/>
      <c r="P137" s="417"/>
      <c r="Q137" s="417"/>
      <c r="R137" s="417"/>
    </row>
    <row r="138" spans="1:18" ht="25.95" customHeight="1" x14ac:dyDescent="0.25">
      <c r="A138" s="450" t="s">
        <v>213</v>
      </c>
      <c r="B138" s="450"/>
      <c r="C138" s="450"/>
      <c r="D138" s="450"/>
      <c r="E138" s="450"/>
      <c r="F138" s="450"/>
      <c r="G138" s="450"/>
      <c r="H138" s="450"/>
      <c r="I138" s="450"/>
      <c r="J138" s="417"/>
      <c r="K138" s="417"/>
      <c r="L138" s="417"/>
      <c r="M138" s="417"/>
      <c r="N138" s="417"/>
      <c r="O138" s="417"/>
      <c r="P138" s="417"/>
      <c r="Q138" s="417"/>
      <c r="R138" s="417"/>
    </row>
    <row r="139" spans="1:18" ht="13.2" customHeight="1" x14ac:dyDescent="0.25">
      <c r="A139" s="450" t="s">
        <v>81</v>
      </c>
      <c r="B139" s="450"/>
      <c r="C139" s="450"/>
      <c r="D139" s="450"/>
      <c r="E139" s="450"/>
      <c r="F139" s="450"/>
      <c r="G139" s="450"/>
      <c r="H139" s="450"/>
      <c r="I139" s="450"/>
      <c r="J139" s="417"/>
      <c r="K139" s="417"/>
      <c r="L139" s="417"/>
      <c r="M139" s="417"/>
      <c r="N139" s="417"/>
      <c r="O139" s="417"/>
      <c r="P139" s="417"/>
      <c r="Q139" s="417"/>
      <c r="R139" s="417"/>
    </row>
    <row r="140" spans="1:18" ht="13.2" customHeight="1" x14ac:dyDescent="0.25">
      <c r="A140" s="450" t="s">
        <v>82</v>
      </c>
      <c r="B140" s="450"/>
      <c r="C140" s="450"/>
      <c r="D140" s="450"/>
      <c r="E140" s="450"/>
      <c r="F140" s="450"/>
      <c r="G140" s="450"/>
      <c r="H140" s="450"/>
      <c r="I140" s="450"/>
      <c r="J140" s="417"/>
      <c r="K140" s="417"/>
      <c r="L140" s="417"/>
      <c r="M140" s="417"/>
      <c r="N140" s="417"/>
      <c r="O140" s="417"/>
      <c r="P140" s="417"/>
      <c r="Q140" s="417"/>
      <c r="R140" s="417"/>
    </row>
    <row r="141" spans="1:18" ht="15" customHeight="1" x14ac:dyDescent="0.25">
      <c r="A141" s="450" t="s">
        <v>83</v>
      </c>
      <c r="B141" s="450"/>
      <c r="C141" s="450"/>
      <c r="D141" s="450"/>
      <c r="E141" s="450"/>
      <c r="F141" s="450"/>
      <c r="G141" s="450"/>
      <c r="H141" s="450"/>
      <c r="I141" s="450"/>
      <c r="J141" s="417"/>
      <c r="K141" s="417"/>
      <c r="L141" s="417"/>
      <c r="M141" s="417"/>
      <c r="N141" s="417"/>
      <c r="O141" s="417"/>
      <c r="P141" s="417"/>
      <c r="Q141" s="417"/>
      <c r="R141" s="417"/>
    </row>
    <row r="142" spans="1:18" ht="15" customHeight="1" x14ac:dyDescent="0.25">
      <c r="A142" s="450" t="s">
        <v>150</v>
      </c>
      <c r="B142" s="450"/>
      <c r="C142" s="450"/>
      <c r="D142" s="336"/>
      <c r="E142" s="336"/>
      <c r="F142" s="336"/>
      <c r="G142" s="336"/>
      <c r="H142" s="336"/>
      <c r="I142" s="336"/>
      <c r="J142" s="417"/>
      <c r="K142" s="417"/>
      <c r="L142" s="417"/>
      <c r="M142" s="417"/>
      <c r="N142" s="417"/>
      <c r="O142" s="417"/>
      <c r="P142" s="417"/>
      <c r="Q142" s="417"/>
      <c r="R142" s="417"/>
    </row>
    <row r="143" spans="1:18" x14ac:dyDescent="0.25">
      <c r="A143" s="450" t="s">
        <v>218</v>
      </c>
      <c r="B143" s="450"/>
      <c r="C143" s="450"/>
      <c r="D143" s="450"/>
      <c r="E143" s="450"/>
      <c r="F143" s="450"/>
      <c r="G143" s="450"/>
      <c r="H143" s="450"/>
      <c r="I143" s="450"/>
      <c r="J143" s="417"/>
      <c r="K143" s="417"/>
      <c r="L143" s="417"/>
      <c r="M143" s="417"/>
      <c r="N143" s="417"/>
      <c r="O143" s="417"/>
      <c r="P143" s="417"/>
      <c r="Q143" s="417"/>
      <c r="R143" s="417"/>
    </row>
    <row r="144" spans="1:18" x14ac:dyDescent="0.25">
      <c r="A144" s="450"/>
      <c r="B144" s="450"/>
      <c r="C144" s="450"/>
      <c r="D144" s="450"/>
      <c r="E144" s="450"/>
      <c r="F144" s="450"/>
      <c r="G144" s="450"/>
      <c r="H144" s="450"/>
      <c r="I144" s="450"/>
      <c r="J144" s="417"/>
      <c r="K144" s="417"/>
      <c r="L144" s="417"/>
      <c r="M144" s="417"/>
      <c r="N144" s="417"/>
      <c r="O144" s="417"/>
      <c r="P144" s="417"/>
      <c r="Q144" s="417"/>
      <c r="R144" s="417"/>
    </row>
    <row r="145" spans="1:11" x14ac:dyDescent="0.25">
      <c r="A145" s="450"/>
      <c r="B145" s="450"/>
      <c r="C145" s="450"/>
      <c r="D145" s="450"/>
      <c r="E145" s="450"/>
      <c r="F145" s="450"/>
      <c r="G145" s="450"/>
      <c r="H145" s="336"/>
      <c r="I145" s="336"/>
      <c r="K145" s="2"/>
    </row>
    <row r="146" spans="1:11" ht="15" customHeight="1" x14ac:dyDescent="0.25">
      <c r="A146" s="460" t="s">
        <v>35</v>
      </c>
      <c r="B146" s="460"/>
      <c r="C146" s="460"/>
      <c r="D146" s="337"/>
      <c r="E146" s="337"/>
      <c r="F146" s="337"/>
      <c r="G146" s="337"/>
      <c r="H146" s="337"/>
      <c r="I146" s="337"/>
    </row>
    <row r="147" spans="1:11" ht="15" customHeight="1" x14ac:dyDescent="0.25">
      <c r="A147" s="458" t="s">
        <v>207</v>
      </c>
      <c r="B147" s="458"/>
      <c r="C147" s="458"/>
      <c r="D147" s="458"/>
      <c r="E147" s="458"/>
      <c r="F147" s="458"/>
      <c r="G147" s="21"/>
      <c r="H147" s="7"/>
      <c r="I147" s="22"/>
    </row>
    <row r="148" spans="1:11" ht="15" customHeight="1" x14ac:dyDescent="0.25">
      <c r="A148" s="458" t="s">
        <v>68</v>
      </c>
      <c r="B148" s="458"/>
      <c r="C148" s="458"/>
      <c r="D148" s="458"/>
      <c r="E148" s="458"/>
      <c r="F148" s="458"/>
      <c r="G148" s="25"/>
      <c r="H148" s="25"/>
      <c r="I148" s="25"/>
    </row>
    <row r="149" spans="1:11" x14ac:dyDescent="0.25">
      <c r="A149" s="458" t="s">
        <v>9</v>
      </c>
      <c r="B149" s="458"/>
      <c r="C149" s="458"/>
      <c r="D149" s="458"/>
      <c r="E149" s="458"/>
      <c r="F149" s="458"/>
      <c r="G149" s="25"/>
      <c r="H149" s="25"/>
      <c r="I149" s="25"/>
    </row>
    <row r="150" spans="1:11" x14ac:dyDescent="0.25">
      <c r="C150" s="25"/>
      <c r="D150" s="25"/>
      <c r="E150" s="24"/>
      <c r="F150" s="24"/>
      <c r="G150" s="25"/>
      <c r="H150" s="25"/>
      <c r="I150" s="25"/>
    </row>
  </sheetData>
  <mergeCells count="69">
    <mergeCell ref="A142:C142"/>
    <mergeCell ref="A147:C147"/>
    <mergeCell ref="D147:F147"/>
    <mergeCell ref="A148:C148"/>
    <mergeCell ref="D148:F148"/>
    <mergeCell ref="A146:C146"/>
    <mergeCell ref="A144:I144"/>
    <mergeCell ref="A145:G145"/>
    <mergeCell ref="A143:I143"/>
    <mergeCell ref="A149:C149"/>
    <mergeCell ref="D149:F149"/>
    <mergeCell ref="A58:A84"/>
    <mergeCell ref="A134:C134"/>
    <mergeCell ref="A135:I135"/>
    <mergeCell ref="A136:I136"/>
    <mergeCell ref="A90:I90"/>
    <mergeCell ref="A94:A126"/>
    <mergeCell ref="B94:B116"/>
    <mergeCell ref="I94:I116"/>
    <mergeCell ref="B118:B120"/>
    <mergeCell ref="I118:I120"/>
    <mergeCell ref="B125:C125"/>
    <mergeCell ref="B126:C126"/>
    <mergeCell ref="B58:B80"/>
    <mergeCell ref="B82:B84"/>
    <mergeCell ref="A128:A133"/>
    <mergeCell ref="B128:C128"/>
    <mergeCell ref="B129:C129"/>
    <mergeCell ref="B130:C130"/>
    <mergeCell ref="B131:C131"/>
    <mergeCell ref="B132:C132"/>
    <mergeCell ref="B133:C133"/>
    <mergeCell ref="A138:I138"/>
    <mergeCell ref="A137:I137"/>
    <mergeCell ref="A139:I139"/>
    <mergeCell ref="A140:I140"/>
    <mergeCell ref="A141:I141"/>
    <mergeCell ref="I34:I36"/>
    <mergeCell ref="A1:I1"/>
    <mergeCell ref="A2:I2"/>
    <mergeCell ref="A3:I3"/>
    <mergeCell ref="A4:I4"/>
    <mergeCell ref="A6:I6"/>
    <mergeCell ref="A52:C52"/>
    <mergeCell ref="A48:I48"/>
    <mergeCell ref="A55:C55"/>
    <mergeCell ref="B38:C38"/>
    <mergeCell ref="B39:C39"/>
    <mergeCell ref="A41:A46"/>
    <mergeCell ref="B41:C41"/>
    <mergeCell ref="B42:C42"/>
    <mergeCell ref="B43:C43"/>
    <mergeCell ref="B44:C44"/>
    <mergeCell ref="B45:C45"/>
    <mergeCell ref="B46:C46"/>
    <mergeCell ref="A10:A39"/>
    <mergeCell ref="B10:B32"/>
    <mergeCell ref="I10:I32"/>
    <mergeCell ref="B34:B36"/>
    <mergeCell ref="J135:R135"/>
    <mergeCell ref="J136:R136"/>
    <mergeCell ref="J137:R137"/>
    <mergeCell ref="J138:R138"/>
    <mergeCell ref="J139:R139"/>
    <mergeCell ref="J140:R140"/>
    <mergeCell ref="J141:R141"/>
    <mergeCell ref="J142:R142"/>
    <mergeCell ref="J143:R143"/>
    <mergeCell ref="J144:R144"/>
  </mergeCells>
  <conditionalFormatting sqref="H9">
    <cfRule type="iconSet" priority="40">
      <iconSet>
        <cfvo type="percent" val="0"/>
        <cfvo type="num" val="0.95" gte="0"/>
        <cfvo type="num" val="0.99" gte="0"/>
      </iconSet>
    </cfRule>
    <cfRule type="iconSet" priority="39">
      <iconSet>
        <cfvo type="percent" val="0"/>
        <cfvo type="num" val="0.95" gte="0"/>
        <cfvo type="num" val="1" gte="0"/>
      </iconSet>
    </cfRule>
    <cfRule type="iconSet" priority="41">
      <iconSet>
        <cfvo type="percent" val="0"/>
        <cfvo type="num" val="0.95"/>
        <cfvo type="num" val="1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8">
    <cfRule type="iconSet" priority="241">
      <iconSet>
        <cfvo type="percent" val="0"/>
        <cfvo type="num" val="0.95"/>
        <cfvo type="num" val="1"/>
      </iconSet>
    </cfRule>
    <cfRule type="iconSet" priority="242">
      <iconSet>
        <cfvo type="percent" val="0"/>
        <cfvo type="num" val="0.95" gte="0"/>
        <cfvo type="num" val="0.99" gte="0"/>
      </iconSet>
    </cfRule>
    <cfRule type="iconSet" priority="243">
      <iconSet>
        <cfvo type="percent" val="0"/>
        <cfvo type="num" val="0.95" gte="0"/>
        <cfvo type="num" val="1" gte="0"/>
      </iconSet>
    </cfRule>
    <cfRule type="iconSet" priority="244">
      <iconSet>
        <cfvo type="percent" val="0"/>
        <cfvo type="num" val="0.95" gte="0"/>
        <cfvo type="num" val="1" gte="0"/>
      </iconSet>
    </cfRule>
  </conditionalFormatting>
  <conditionalFormatting sqref="H19">
    <cfRule type="iconSet" priority="23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20 H11:H14 H16:H17">
    <cfRule type="iconSet" priority="34">
      <iconSet>
        <cfvo type="percent" val="0"/>
        <cfvo type="num" val="0.95"/>
        <cfvo type="num" val="1"/>
      </iconSet>
    </cfRule>
  </conditionalFormatting>
  <conditionalFormatting sqref="H21:H22">
    <cfRule type="iconSet" priority="31">
      <iconSet>
        <cfvo type="percent" val="0"/>
        <cfvo type="num" val="0.95"/>
        <cfvo type="num" val="1"/>
      </iconSet>
    </cfRule>
  </conditionalFormatting>
  <conditionalFormatting sqref="H24:H30">
    <cfRule type="iconSet" priority="117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126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120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53">
      <iconSet>
        <cfvo type="percent" val="0"/>
        <cfvo type="num" val="0.95"/>
        <cfvo type="num" val="1"/>
      </iconSet>
    </cfRule>
  </conditionalFormatting>
  <conditionalFormatting sqref="H32">
    <cfRule type="iconSet" priority="35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33">
      <iconSet>
        <cfvo type="percent" val="0"/>
        <cfvo type="num" val="0.95"/>
        <cfvo type="num" val="1"/>
      </iconSet>
    </cfRule>
  </conditionalFormatting>
  <conditionalFormatting sqref="H34:H38 H21:H23">
    <cfRule type="iconSet" priority="32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38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29">
      <iconSet>
        <cfvo type="percent" val="0"/>
        <cfvo type="num" val="0.95"/>
        <cfvo type="num" val="1"/>
      </iconSet>
    </cfRule>
    <cfRule type="iconSet" priority="28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94">
    <cfRule type="iconSet" priority="50">
      <iconSet>
        <cfvo type="percent" val="0"/>
        <cfvo type="num" val="0.95"/>
        <cfvo type="num" val="1"/>
      </iconSet>
    </cfRule>
  </conditionalFormatting>
  <conditionalFormatting sqref="H102">
    <cfRule type="iconSet" priority="12">
      <iconSet>
        <cfvo type="percent" val="0"/>
        <cfvo type="num" val="0.95"/>
        <cfvo type="num" val="1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5">
      <iconSet>
        <cfvo type="percent" val="0"/>
        <cfvo type="num" val="0.95" gte="0"/>
        <cfvo type="num" val="1" gte="0"/>
      </iconSet>
    </cfRule>
  </conditionalFormatting>
  <conditionalFormatting sqref="H103">
    <cfRule type="iconSet" priority="19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8">
      <iconSet>
        <cfvo type="percent" val="0"/>
        <cfvo type="num" val="0.95" gte="0"/>
        <cfvo type="num" val="1" gte="0"/>
      </iconSet>
    </cfRule>
  </conditionalFormatting>
  <conditionalFormatting sqref="H104 H95:H101">
    <cfRule type="iconSet" priority="48">
      <iconSet>
        <cfvo type="percent" val="0"/>
        <cfvo type="num" val="0.95"/>
        <cfvo type="num" val="1"/>
      </iconSet>
    </cfRule>
  </conditionalFormatting>
  <conditionalFormatting sqref="H105:H106">
    <cfRule type="iconSet" priority="358">
      <iconSet>
        <cfvo type="percent" val="0"/>
        <cfvo type="num" val="0.95"/>
        <cfvo type="num" val="1"/>
      </iconSet>
    </cfRule>
  </conditionalFormatting>
  <conditionalFormatting sqref="H108:H113 H95:H101 H104">
    <cfRule type="iconSet" priority="235">
      <iconSet>
        <cfvo type="percent" val="0"/>
        <cfvo type="num" val="0.95" gte="0"/>
        <cfvo type="num" val="1" gte="0"/>
      </iconSet>
    </cfRule>
  </conditionalFormatting>
  <conditionalFormatting sqref="H108:H113">
    <cfRule type="iconSet" priority="234">
      <iconSet>
        <cfvo type="percent" val="0"/>
        <cfvo type="num" val="0.95"/>
        <cfvo type="num" val="1"/>
      </iconSet>
    </cfRule>
  </conditionalFormatting>
  <conditionalFormatting sqref="H114">
    <cfRule type="iconSet" priority="7">
      <iconSet>
        <cfvo type="percent" val="0"/>
        <cfvo type="num" val="0.95" gte="0"/>
        <cfvo type="num" val="1" gte="0"/>
      </iconSet>
    </cfRule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6">
      <iconSet>
        <cfvo type="percent" val="0"/>
        <cfvo type="num" val="0.95" gte="0"/>
        <cfvo type="num" val="1" gte="0"/>
      </iconSet>
    </cfRule>
  </conditionalFormatting>
  <conditionalFormatting sqref="H115"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9">
      <iconSet>
        <cfvo type="percent" val="0"/>
        <cfvo type="num" val="0.95" gte="0"/>
        <cfvo type="num" val="0.99" gte="0"/>
      </iconSet>
    </cfRule>
    <cfRule type="iconSet" priority="8">
      <iconSet>
        <cfvo type="percent" val="0"/>
        <cfvo type="num" val="0.95"/>
        <cfvo type="num" val="1"/>
      </iconSet>
    </cfRule>
  </conditionalFormatting>
  <conditionalFormatting sqref="H116 H108:H113 H94:H101 H104">
    <cfRule type="iconSet" priority="238">
      <iconSet>
        <cfvo type="percent" val="0"/>
        <cfvo type="num" val="0.95" gte="0"/>
        <cfvo type="num" val="1" gte="0"/>
      </iconSet>
    </cfRule>
  </conditionalFormatting>
  <conditionalFormatting sqref="H116">
    <cfRule type="iconSet" priority="49">
      <iconSet>
        <cfvo type="percent" val="0"/>
        <cfvo type="num" val="0.95"/>
        <cfvo type="num" val="1"/>
      </iconSet>
    </cfRule>
  </conditionalFormatting>
  <conditionalFormatting sqref="H118:H125 H105:H107">
    <cfRule type="iconSet" priority="359">
      <iconSet>
        <cfvo type="percent" val="0"/>
        <cfvo type="num" val="0.95"/>
        <cfvo type="num" val="1"/>
      </iconSet>
    </cfRule>
  </conditionalFormatting>
  <conditionalFormatting sqref="H127 H94:H101 H104:H113 H116:H125">
    <cfRule type="iconSet" priority="52">
      <iconSet>
        <cfvo type="percent" val="0"/>
        <cfvo type="num" val="0.95" gte="0"/>
        <cfvo type="num" val="0.99" gte="0"/>
      </iconSet>
    </cfRule>
  </conditionalFormatting>
  <conditionalFormatting sqref="H127 H105:H107 H118:H125">
    <cfRule type="iconSet" priority="47">
      <iconSet>
        <cfvo type="percent" val="0"/>
        <cfvo type="num" val="0.95"/>
        <cfvo type="num" val="1"/>
      </iconSet>
    </cfRule>
  </conditionalFormatting>
  <conditionalFormatting sqref="H128:H133"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/>
        <cfvo type="num" val="1"/>
      </iconSet>
    </cfRule>
    <cfRule type="iconSet" priority="44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EE151-DF70-4116-9E19-CA4C6A1A1DBC}">
  <sheetPr>
    <pageSetUpPr fitToPage="1"/>
  </sheetPr>
  <dimension ref="A1:N160"/>
  <sheetViews>
    <sheetView showGridLines="0" zoomScale="90" zoomScaleNormal="90" zoomScaleSheetLayoutView="85" workbookViewId="0">
      <selection activeCell="I73" sqref="I73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43" t="s">
        <v>52</v>
      </c>
      <c r="B1" s="443"/>
      <c r="C1" s="443"/>
      <c r="D1" s="443"/>
      <c r="E1" s="443"/>
      <c r="F1" s="443"/>
      <c r="G1" s="443"/>
      <c r="H1" s="443"/>
      <c r="I1" s="443"/>
    </row>
    <row r="2" spans="1:14" ht="17.399999999999999" x14ac:dyDescent="0.25">
      <c r="A2" s="444" t="s">
        <v>53</v>
      </c>
      <c r="B2" s="444"/>
      <c r="C2" s="444"/>
      <c r="D2" s="444"/>
      <c r="E2" s="444"/>
      <c r="F2" s="444"/>
      <c r="G2" s="444"/>
      <c r="H2" s="444"/>
      <c r="I2" s="444"/>
    </row>
    <row r="3" spans="1:14" ht="20.25" customHeight="1" x14ac:dyDescent="0.25">
      <c r="A3" s="445" t="s">
        <v>191</v>
      </c>
      <c r="B3" s="445"/>
      <c r="C3" s="445"/>
      <c r="D3" s="445"/>
      <c r="E3" s="445"/>
      <c r="F3" s="445"/>
      <c r="G3" s="445"/>
      <c r="H3" s="445"/>
      <c r="I3" s="445"/>
    </row>
    <row r="4" spans="1:14" ht="17.25" customHeight="1" x14ac:dyDescent="0.25">
      <c r="A4" s="446" t="s">
        <v>73</v>
      </c>
      <c r="B4" s="446"/>
      <c r="C4" s="446"/>
      <c r="D4" s="446"/>
      <c r="E4" s="446"/>
      <c r="F4" s="446"/>
      <c r="G4" s="446"/>
      <c r="H4" s="446"/>
      <c r="I4" s="446"/>
      <c r="K4" s="22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47" t="s">
        <v>42</v>
      </c>
      <c r="B6" s="448"/>
      <c r="C6" s="448"/>
      <c r="D6" s="448"/>
      <c r="E6" s="448"/>
      <c r="F6" s="448"/>
      <c r="G6" s="448"/>
      <c r="H6" s="448"/>
      <c r="I6" s="449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142</v>
      </c>
      <c r="E8" s="6"/>
      <c r="F8" s="43" t="s">
        <v>140</v>
      </c>
      <c r="G8" s="43" t="s">
        <v>141</v>
      </c>
      <c r="H8" s="6"/>
      <c r="I8" s="43" t="s">
        <v>143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33" t="s">
        <v>20</v>
      </c>
      <c r="B10" s="434" t="s">
        <v>21</v>
      </c>
      <c r="C10" s="99" t="s">
        <v>1</v>
      </c>
      <c r="D10" s="131">
        <f t="shared" ref="D10:D20" si="0">D104</f>
        <v>0</v>
      </c>
      <c r="E10" s="116"/>
      <c r="F10" s="131">
        <f t="shared" ref="F10" si="1">F104</f>
        <v>0</v>
      </c>
      <c r="G10" s="131">
        <f>G104-G57</f>
        <v>0</v>
      </c>
      <c r="H10" s="11"/>
      <c r="I10" s="437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33"/>
      <c r="B11" s="435"/>
      <c r="C11" s="100" t="s">
        <v>43</v>
      </c>
      <c r="D11" s="37">
        <f t="shared" si="0"/>
        <v>0</v>
      </c>
      <c r="E11" s="116"/>
      <c r="F11" s="37">
        <f>F105</f>
        <v>0</v>
      </c>
      <c r="G11" s="37">
        <f>G105-G58</f>
        <v>0</v>
      </c>
      <c r="I11" s="438"/>
      <c r="J11" s="5"/>
      <c r="K11" s="122"/>
      <c r="L11" s="122"/>
      <c r="M11" s="122"/>
      <c r="N11" s="122"/>
    </row>
    <row r="12" spans="1:14" s="199" customFormat="1" ht="15.9" customHeight="1" outlineLevel="1" x14ac:dyDescent="0.25">
      <c r="A12" s="433"/>
      <c r="B12" s="435"/>
      <c r="C12" s="196" t="s">
        <v>179</v>
      </c>
      <c r="D12" s="197">
        <f t="shared" si="0"/>
        <v>0</v>
      </c>
      <c r="E12" s="197"/>
      <c r="F12" s="197">
        <f>F106</f>
        <v>0</v>
      </c>
      <c r="G12" s="197">
        <f>G106</f>
        <v>0</v>
      </c>
      <c r="I12" s="438"/>
      <c r="J12" s="198"/>
      <c r="K12" s="202"/>
      <c r="L12" s="202"/>
      <c r="M12" s="202"/>
      <c r="N12" s="202"/>
    </row>
    <row r="13" spans="1:14" ht="15.9" customHeight="1" outlineLevel="1" x14ac:dyDescent="0.25">
      <c r="A13" s="433"/>
      <c r="B13" s="435"/>
      <c r="C13" s="100" t="s">
        <v>15</v>
      </c>
      <c r="D13" s="37">
        <f t="shared" si="0"/>
        <v>0</v>
      </c>
      <c r="E13" s="116"/>
      <c r="F13" s="37">
        <f t="shared" ref="F13:F30" si="2">F107</f>
        <v>0</v>
      </c>
      <c r="G13" s="37">
        <f t="shared" ref="G13:G27" si="3">G107-G59</f>
        <v>0</v>
      </c>
      <c r="I13" s="438"/>
      <c r="K13" s="122"/>
      <c r="L13" s="122"/>
      <c r="M13" s="122"/>
      <c r="N13" s="122"/>
    </row>
    <row r="14" spans="1:14" ht="15.9" customHeight="1" outlineLevel="1" x14ac:dyDescent="0.25">
      <c r="A14" s="433"/>
      <c r="B14" s="435"/>
      <c r="C14" s="100" t="s">
        <v>178</v>
      </c>
      <c r="D14" s="147">
        <f t="shared" si="0"/>
        <v>0</v>
      </c>
      <c r="E14" s="117"/>
      <c r="F14" s="37">
        <f t="shared" si="2"/>
        <v>0</v>
      </c>
      <c r="G14" s="147">
        <f t="shared" si="3"/>
        <v>0</v>
      </c>
      <c r="H14" s="69"/>
      <c r="I14" s="438"/>
      <c r="K14" s="122"/>
      <c r="L14" s="122"/>
      <c r="M14" s="122"/>
      <c r="N14" s="122"/>
    </row>
    <row r="15" spans="1:14" ht="15.9" customHeight="1" outlineLevel="1" x14ac:dyDescent="0.25">
      <c r="A15" s="433"/>
      <c r="B15" s="435"/>
      <c r="C15" s="101" t="s">
        <v>14</v>
      </c>
      <c r="D15" s="37">
        <f t="shared" si="0"/>
        <v>0</v>
      </c>
      <c r="E15" s="116"/>
      <c r="F15" s="37">
        <f t="shared" si="2"/>
        <v>0</v>
      </c>
      <c r="G15" s="37">
        <f t="shared" si="3"/>
        <v>0</v>
      </c>
      <c r="I15" s="438"/>
      <c r="K15" s="122"/>
      <c r="L15" s="122"/>
      <c r="M15" s="122"/>
      <c r="N15" s="122"/>
    </row>
    <row r="16" spans="1:14" ht="15.9" customHeight="1" outlineLevel="1" x14ac:dyDescent="0.25">
      <c r="A16" s="433"/>
      <c r="B16" s="435"/>
      <c r="C16" s="101" t="s">
        <v>13</v>
      </c>
      <c r="D16" s="37">
        <f t="shared" si="0"/>
        <v>0</v>
      </c>
      <c r="E16" s="116"/>
      <c r="F16" s="37">
        <f t="shared" si="2"/>
        <v>0</v>
      </c>
      <c r="G16" s="37">
        <f t="shared" si="3"/>
        <v>0</v>
      </c>
      <c r="I16" s="438"/>
      <c r="K16" s="122"/>
      <c r="L16" s="122"/>
      <c r="M16" s="122"/>
      <c r="N16" s="122"/>
    </row>
    <row r="17" spans="1:14" ht="15.9" customHeight="1" outlineLevel="1" x14ac:dyDescent="0.25">
      <c r="A17" s="433"/>
      <c r="B17" s="435"/>
      <c r="C17" s="101" t="s">
        <v>12</v>
      </c>
      <c r="D17" s="37">
        <f t="shared" si="0"/>
        <v>0</v>
      </c>
      <c r="E17" s="116"/>
      <c r="F17" s="37">
        <f t="shared" si="2"/>
        <v>0</v>
      </c>
      <c r="G17" s="37">
        <f t="shared" si="3"/>
        <v>0</v>
      </c>
      <c r="I17" s="438"/>
      <c r="K17" s="122"/>
      <c r="L17" s="122"/>
      <c r="M17" s="122"/>
      <c r="N17" s="122"/>
    </row>
    <row r="18" spans="1:14" ht="15.9" customHeight="1" outlineLevel="1" x14ac:dyDescent="0.25">
      <c r="A18" s="433"/>
      <c r="B18" s="435"/>
      <c r="C18" s="101" t="s">
        <v>63</v>
      </c>
      <c r="D18" s="37">
        <f t="shared" si="0"/>
        <v>0</v>
      </c>
      <c r="E18" s="116"/>
      <c r="F18" s="37">
        <f t="shared" si="2"/>
        <v>0</v>
      </c>
      <c r="G18" s="37">
        <f t="shared" si="3"/>
        <v>0</v>
      </c>
      <c r="I18" s="438"/>
      <c r="K18" s="122"/>
      <c r="L18" s="122"/>
      <c r="M18" s="122"/>
      <c r="N18" s="122"/>
    </row>
    <row r="19" spans="1:14" ht="15.9" customHeight="1" outlineLevel="1" x14ac:dyDescent="0.25">
      <c r="A19" s="433"/>
      <c r="B19" s="435"/>
      <c r="C19" s="101" t="s">
        <v>67</v>
      </c>
      <c r="D19" s="37">
        <f t="shared" si="0"/>
        <v>0</v>
      </c>
      <c r="E19" s="116"/>
      <c r="F19" s="37">
        <f t="shared" si="2"/>
        <v>0</v>
      </c>
      <c r="G19" s="37">
        <f t="shared" si="3"/>
        <v>0</v>
      </c>
      <c r="I19" s="438"/>
      <c r="K19" s="122"/>
      <c r="L19" s="122"/>
      <c r="M19" s="122"/>
      <c r="N19" s="122"/>
    </row>
    <row r="20" spans="1:14" ht="15.9" customHeight="1" x14ac:dyDescent="0.25">
      <c r="A20" s="433"/>
      <c r="B20" s="435"/>
      <c r="C20" s="102" t="s">
        <v>151</v>
      </c>
      <c r="D20" s="37">
        <f t="shared" si="0"/>
        <v>0</v>
      </c>
      <c r="E20" s="116"/>
      <c r="F20" s="37">
        <f t="shared" si="2"/>
        <v>0</v>
      </c>
      <c r="G20" s="147">
        <f t="shared" si="3"/>
        <v>0</v>
      </c>
      <c r="H20" s="11"/>
      <c r="I20" s="438"/>
      <c r="J20" s="12"/>
      <c r="K20" s="122"/>
      <c r="L20" s="122"/>
      <c r="M20" s="122"/>
      <c r="N20" s="122"/>
    </row>
    <row r="21" spans="1:14" ht="15.9" customHeight="1" x14ac:dyDescent="0.25">
      <c r="A21" s="433"/>
      <c r="B21" s="435"/>
      <c r="C21" s="102" t="s">
        <v>41</v>
      </c>
      <c r="D21" s="37">
        <f>D115</f>
        <v>0</v>
      </c>
      <c r="E21" s="116"/>
      <c r="F21" s="37">
        <f t="shared" si="2"/>
        <v>0</v>
      </c>
      <c r="G21" s="147">
        <f t="shared" si="3"/>
        <v>0</v>
      </c>
      <c r="H21" s="11"/>
      <c r="I21" s="438"/>
      <c r="J21" s="12"/>
      <c r="K21" s="122"/>
      <c r="L21" s="122"/>
      <c r="M21" s="122"/>
      <c r="N21" s="122"/>
    </row>
    <row r="22" spans="1:14" s="5" customFormat="1" ht="15.9" customHeight="1" x14ac:dyDescent="0.25">
      <c r="A22" s="433"/>
      <c r="B22" s="435"/>
      <c r="C22" s="103" t="s">
        <v>124</v>
      </c>
      <c r="D22" s="37">
        <f t="shared" ref="D22:D30" si="4">D116</f>
        <v>0</v>
      </c>
      <c r="E22" s="116"/>
      <c r="F22" s="37">
        <f t="shared" si="2"/>
        <v>0</v>
      </c>
      <c r="G22" s="147">
        <f t="shared" si="3"/>
        <v>0</v>
      </c>
      <c r="H22" s="7"/>
      <c r="I22" s="438"/>
      <c r="K22" s="122"/>
      <c r="L22" s="122"/>
      <c r="M22" s="122"/>
      <c r="N22" s="122"/>
    </row>
    <row r="23" spans="1:14" ht="15.9" customHeight="1" x14ac:dyDescent="0.25">
      <c r="A23" s="433"/>
      <c r="B23" s="435"/>
      <c r="C23" s="103" t="s">
        <v>5</v>
      </c>
      <c r="D23" s="37">
        <f t="shared" si="4"/>
        <v>0</v>
      </c>
      <c r="E23" s="116"/>
      <c r="F23" s="37">
        <f t="shared" si="2"/>
        <v>0</v>
      </c>
      <c r="G23" s="147">
        <f t="shared" si="3"/>
        <v>0</v>
      </c>
      <c r="H23" s="11"/>
      <c r="I23" s="438"/>
      <c r="J23" s="5"/>
      <c r="K23" s="122"/>
      <c r="L23" s="122"/>
      <c r="M23" s="122"/>
      <c r="N23" s="122"/>
    </row>
    <row r="24" spans="1:14" ht="15.9" customHeight="1" x14ac:dyDescent="0.25">
      <c r="A24" s="433"/>
      <c r="B24" s="435"/>
      <c r="C24" s="103" t="s">
        <v>6</v>
      </c>
      <c r="D24" s="37">
        <f t="shared" si="4"/>
        <v>0</v>
      </c>
      <c r="E24" s="116"/>
      <c r="F24" s="37">
        <f t="shared" si="2"/>
        <v>0</v>
      </c>
      <c r="G24" s="147">
        <f t="shared" si="3"/>
        <v>0</v>
      </c>
      <c r="H24" s="11"/>
      <c r="I24" s="438"/>
      <c r="J24" s="5"/>
      <c r="K24" s="122"/>
      <c r="L24" s="122"/>
      <c r="M24" s="122"/>
      <c r="N24" s="122"/>
    </row>
    <row r="25" spans="1:14" ht="15.9" customHeight="1" x14ac:dyDescent="0.25">
      <c r="A25" s="433"/>
      <c r="B25" s="435"/>
      <c r="C25" s="103" t="s">
        <v>16</v>
      </c>
      <c r="D25" s="37">
        <f t="shared" si="4"/>
        <v>0</v>
      </c>
      <c r="E25" s="116"/>
      <c r="F25" s="37">
        <f t="shared" si="2"/>
        <v>0</v>
      </c>
      <c r="G25" s="147">
        <f t="shared" si="3"/>
        <v>0</v>
      </c>
      <c r="H25" s="11"/>
      <c r="I25" s="438"/>
      <c r="J25" s="15"/>
      <c r="K25" s="122"/>
      <c r="L25" s="122"/>
      <c r="M25" s="122"/>
      <c r="N25" s="122"/>
    </row>
    <row r="26" spans="1:14" ht="15.9" customHeight="1" x14ac:dyDescent="0.25">
      <c r="A26" s="433"/>
      <c r="B26" s="435"/>
      <c r="C26" s="103" t="s">
        <v>7</v>
      </c>
      <c r="D26" s="37">
        <f t="shared" si="4"/>
        <v>0</v>
      </c>
      <c r="E26" s="116"/>
      <c r="F26" s="37">
        <f t="shared" si="2"/>
        <v>0</v>
      </c>
      <c r="G26" s="147">
        <f t="shared" si="3"/>
        <v>0</v>
      </c>
      <c r="H26" s="11"/>
      <c r="I26" s="438"/>
      <c r="J26" s="5"/>
      <c r="K26" s="122"/>
      <c r="L26" s="122"/>
      <c r="M26" s="122"/>
      <c r="N26" s="122"/>
    </row>
    <row r="27" spans="1:14" ht="15.9" customHeight="1" x14ac:dyDescent="0.25">
      <c r="A27" s="433"/>
      <c r="B27" s="435"/>
      <c r="C27" s="103" t="s">
        <v>17</v>
      </c>
      <c r="D27" s="37">
        <f t="shared" si="4"/>
        <v>0</v>
      </c>
      <c r="E27" s="116"/>
      <c r="F27" s="37">
        <f t="shared" si="2"/>
        <v>0</v>
      </c>
      <c r="G27" s="147">
        <f t="shared" si="3"/>
        <v>0</v>
      </c>
      <c r="H27" s="11"/>
      <c r="I27" s="438"/>
      <c r="K27" s="122"/>
      <c r="L27" s="122"/>
      <c r="M27" s="122"/>
      <c r="N27" s="122"/>
    </row>
    <row r="28" spans="1:14" ht="15.9" customHeight="1" x14ac:dyDescent="0.25">
      <c r="A28" s="433"/>
      <c r="B28" s="435"/>
      <c r="C28" s="103" t="s">
        <v>57</v>
      </c>
      <c r="D28" s="37">
        <f t="shared" si="4"/>
        <v>0</v>
      </c>
      <c r="E28" s="116"/>
      <c r="F28" s="37">
        <f t="shared" si="2"/>
        <v>0</v>
      </c>
      <c r="G28" s="147">
        <f>G122-G76</f>
        <v>0</v>
      </c>
      <c r="H28" s="11"/>
      <c r="I28" s="438"/>
      <c r="K28" s="122"/>
      <c r="L28" s="122"/>
      <c r="M28" s="122"/>
      <c r="N28" s="122"/>
    </row>
    <row r="29" spans="1:14" ht="15.9" customHeight="1" x14ac:dyDescent="0.25">
      <c r="A29" s="433"/>
      <c r="B29" s="435"/>
      <c r="C29" s="103" t="s">
        <v>58</v>
      </c>
      <c r="D29" s="37">
        <f t="shared" si="4"/>
        <v>0</v>
      </c>
      <c r="E29" s="116"/>
      <c r="F29" s="37">
        <f t="shared" si="2"/>
        <v>0</v>
      </c>
      <c r="G29" s="147">
        <f>G123-G77</f>
        <v>0</v>
      </c>
      <c r="H29" s="11"/>
      <c r="I29" s="438"/>
      <c r="K29" s="122"/>
      <c r="L29" s="122"/>
      <c r="M29" s="122"/>
      <c r="N29" s="122"/>
    </row>
    <row r="30" spans="1:14" ht="15.9" customHeight="1" x14ac:dyDescent="0.25">
      <c r="A30" s="433"/>
      <c r="B30" s="435"/>
      <c r="C30" s="73" t="s">
        <v>74</v>
      </c>
      <c r="D30" s="37">
        <f t="shared" si="4"/>
        <v>0</v>
      </c>
      <c r="E30" s="116"/>
      <c r="F30" s="37">
        <f t="shared" si="2"/>
        <v>0</v>
      </c>
      <c r="G30" s="147">
        <f>G124-G78</f>
        <v>0</v>
      </c>
      <c r="H30" s="7"/>
      <c r="I30" s="438"/>
      <c r="J30" s="5"/>
      <c r="K30" s="122"/>
      <c r="L30" s="122"/>
      <c r="M30" s="122"/>
      <c r="N30" s="122"/>
    </row>
    <row r="31" spans="1:14" s="7" customFormat="1" ht="18" customHeight="1" x14ac:dyDescent="0.3">
      <c r="A31" s="433"/>
      <c r="B31" s="436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39"/>
      <c r="J31" s="16"/>
      <c r="K31" s="132"/>
      <c r="L31" s="132"/>
      <c r="M31" s="132"/>
      <c r="N31" s="132"/>
    </row>
    <row r="32" spans="1:14" ht="6.6" customHeight="1" x14ac:dyDescent="0.3">
      <c r="A32" s="433"/>
      <c r="B32" s="22"/>
      <c r="C32" s="35"/>
      <c r="D32" s="18"/>
      <c r="E32" s="18"/>
      <c r="F32" s="18"/>
      <c r="G32" s="18"/>
      <c r="H32" s="7"/>
      <c r="I32" s="36"/>
      <c r="J32" s="5"/>
      <c r="K32" s="132"/>
      <c r="L32" s="132"/>
      <c r="M32" s="132"/>
      <c r="N32" s="132"/>
    </row>
    <row r="33" spans="1:14" ht="18.75" customHeight="1" x14ac:dyDescent="0.25">
      <c r="A33" s="433"/>
      <c r="B33" s="440" t="s">
        <v>22</v>
      </c>
      <c r="C33" s="38" t="s">
        <v>38</v>
      </c>
      <c r="D33" s="39">
        <f>D127</f>
        <v>0</v>
      </c>
      <c r="E33" s="119"/>
      <c r="F33" s="39">
        <f>F127</f>
        <v>0</v>
      </c>
      <c r="G33" s="39">
        <f>G127-G81</f>
        <v>0</v>
      </c>
      <c r="H33" s="7"/>
      <c r="I33" s="437" t="e">
        <f>+G35/G40</f>
        <v>#DIV/0!</v>
      </c>
      <c r="K33" s="132"/>
      <c r="L33" s="132"/>
      <c r="M33" s="132"/>
      <c r="N33" s="132"/>
    </row>
    <row r="34" spans="1:14" ht="18.75" customHeight="1" x14ac:dyDescent="0.25">
      <c r="A34" s="433"/>
      <c r="B34" s="441"/>
      <c r="C34" s="40" t="s">
        <v>39</v>
      </c>
      <c r="D34" s="37">
        <f>D128</f>
        <v>0</v>
      </c>
      <c r="E34" s="119"/>
      <c r="F34" s="37">
        <f>F128</f>
        <v>0</v>
      </c>
      <c r="G34" s="37">
        <f>G128-G82</f>
        <v>0</v>
      </c>
      <c r="H34" s="7"/>
      <c r="I34" s="438"/>
      <c r="K34" s="132"/>
      <c r="L34" s="132"/>
      <c r="M34" s="132"/>
      <c r="N34" s="132"/>
    </row>
    <row r="35" spans="1:14" s="7" customFormat="1" ht="18.75" customHeight="1" x14ac:dyDescent="0.25">
      <c r="A35" s="433"/>
      <c r="B35" s="442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39"/>
      <c r="K35" s="122"/>
      <c r="L35" s="132"/>
    </row>
    <row r="36" spans="1:14" s="7" customFormat="1" ht="15.6" x14ac:dyDescent="0.3">
      <c r="A36" s="433"/>
      <c r="B36" s="22"/>
      <c r="C36" s="19"/>
      <c r="D36" s="95"/>
      <c r="E36" s="95"/>
      <c r="F36" s="95"/>
      <c r="G36" s="95"/>
      <c r="H36" s="11"/>
      <c r="I36" s="36"/>
      <c r="K36" s="122"/>
      <c r="L36" s="132"/>
    </row>
    <row r="37" spans="1:14" s="7" customFormat="1" ht="15.75" customHeight="1" x14ac:dyDescent="0.3">
      <c r="A37" s="433"/>
      <c r="B37" s="425" t="s">
        <v>24</v>
      </c>
      <c r="C37" s="425"/>
      <c r="D37" s="50">
        <f t="shared" ref="D37:F37" si="5">D40-D38</f>
        <v>0</v>
      </c>
      <c r="F37" s="50">
        <f t="shared" si="5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33"/>
      <c r="B38" s="425" t="s">
        <v>25</v>
      </c>
      <c r="C38" s="425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26" t="s">
        <v>26</v>
      </c>
      <c r="B40" s="427" t="s">
        <v>75</v>
      </c>
      <c r="C40" s="428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363"/>
      <c r="J40" s="364"/>
      <c r="K40" s="364"/>
      <c r="L40" s="26"/>
    </row>
    <row r="41" spans="1:14" ht="14.25" customHeight="1" x14ac:dyDescent="0.25">
      <c r="A41" s="426"/>
      <c r="B41" s="429" t="s">
        <v>49</v>
      </c>
      <c r="C41" s="430"/>
      <c r="D41" s="41"/>
      <c r="E41" s="7"/>
      <c r="F41" s="223">
        <f>F139</f>
        <v>0</v>
      </c>
      <c r="G41" s="223">
        <f>G139</f>
        <v>0</v>
      </c>
      <c r="H41" s="11"/>
      <c r="I41" s="104"/>
      <c r="K41" s="2"/>
      <c r="L41" s="26"/>
    </row>
    <row r="42" spans="1:14" ht="14.25" customHeight="1" x14ac:dyDescent="0.25">
      <c r="A42" s="426"/>
      <c r="B42" s="429" t="s">
        <v>50</v>
      </c>
      <c r="C42" s="430"/>
      <c r="D42" s="41"/>
      <c r="E42" s="7"/>
      <c r="F42" s="223">
        <f>F140</f>
        <v>0</v>
      </c>
      <c r="G42" s="223">
        <f>G140</f>
        <v>0</v>
      </c>
      <c r="H42" s="11"/>
      <c r="I42" s="104"/>
      <c r="K42" s="2"/>
      <c r="L42" s="26"/>
    </row>
    <row r="43" spans="1:14" ht="25.5" customHeight="1" x14ac:dyDescent="0.25">
      <c r="A43" s="426"/>
      <c r="B43" s="427" t="s">
        <v>76</v>
      </c>
      <c r="C43" s="428"/>
      <c r="D43" s="44">
        <f>+D40</f>
        <v>0</v>
      </c>
      <c r="E43" s="62"/>
      <c r="F43" s="46">
        <f t="shared" ref="F43" si="6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26"/>
      <c r="B44" s="429" t="s">
        <v>77</v>
      </c>
      <c r="C44" s="430"/>
      <c r="D44" s="52"/>
      <c r="E44" s="62"/>
      <c r="F44" s="37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26"/>
      <c r="B45" s="431" t="s">
        <v>84</v>
      </c>
      <c r="C45" s="432"/>
      <c r="D45" s="44">
        <f>+D43</f>
        <v>0</v>
      </c>
      <c r="E45" s="62"/>
      <c r="F45" s="47">
        <f t="shared" ref="F45:G45" si="7">+F43-F44</f>
        <v>0</v>
      </c>
      <c r="G45" s="47">
        <f t="shared" si="7"/>
        <v>0</v>
      </c>
      <c r="H45" s="11"/>
      <c r="I45" s="62"/>
      <c r="K45" s="127"/>
      <c r="L45" s="26"/>
      <c r="M45" s="13"/>
    </row>
    <row r="46" spans="1:14" customFormat="1" ht="14.4" x14ac:dyDescent="0.3">
      <c r="K46" s="122"/>
      <c r="L46" s="128"/>
    </row>
    <row r="47" spans="1:14" customFormat="1" ht="27.75" customHeight="1" x14ac:dyDescent="0.3">
      <c r="A47" s="420" t="s">
        <v>48</v>
      </c>
      <c r="B47" s="421"/>
      <c r="C47" s="421"/>
      <c r="D47" s="421"/>
      <c r="E47" s="421"/>
      <c r="F47" s="421"/>
      <c r="G47" s="421"/>
      <c r="H47" s="421"/>
      <c r="I47" s="422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30" customHeight="1" x14ac:dyDescent="0.3">
      <c r="C49" s="42"/>
      <c r="D49" s="74" t="str">
        <f>D8</f>
        <v>Meta 
2025</v>
      </c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s="29" customFormat="1" ht="14.4" x14ac:dyDescent="0.3">
      <c r="C50" s="260"/>
      <c r="D50" s="174"/>
      <c r="F50" s="174"/>
      <c r="G50" s="174"/>
      <c r="I50" s="128"/>
      <c r="K50" s="122"/>
    </row>
    <row r="51" spans="1:12" s="29" customFormat="1" ht="15.6" x14ac:dyDescent="0.3">
      <c r="A51" s="419" t="s">
        <v>47</v>
      </c>
      <c r="B51" s="419"/>
      <c r="C51" s="419"/>
      <c r="D51" s="82">
        <f>D54+D86+D93</f>
        <v>0</v>
      </c>
      <c r="E51"/>
      <c r="F51" s="82">
        <f>F54+F86+F93</f>
        <v>0</v>
      </c>
      <c r="G51" s="82">
        <f>G54+G86+G93</f>
        <v>0</v>
      </c>
      <c r="I51" s="128"/>
      <c r="K51" s="122"/>
    </row>
    <row r="52" spans="1:12" s="29" customFormat="1" ht="9.4499999999999993" customHeight="1" x14ac:dyDescent="0.3">
      <c r="C52" s="260"/>
      <c r="D52" s="174"/>
      <c r="F52" s="174"/>
      <c r="G52" s="174"/>
      <c r="I52" s="128"/>
      <c r="K52" s="122"/>
    </row>
    <row r="53" spans="1:12" customFormat="1" ht="8.25" customHeight="1" x14ac:dyDescent="0.3">
      <c r="K53" s="122"/>
      <c r="L53" s="128"/>
    </row>
    <row r="54" spans="1:12" s="7" customFormat="1" ht="19.5" customHeight="1" x14ac:dyDescent="0.3">
      <c r="A54" s="423" t="s">
        <v>95</v>
      </c>
      <c r="B54" s="423"/>
      <c r="C54" s="424"/>
      <c r="D54" s="205"/>
      <c r="E54"/>
      <c r="F54" s="261">
        <f>SUM(F57:F83)</f>
        <v>0</v>
      </c>
      <c r="G54" s="261">
        <f>SUM(G66:G78)+G57+G83</f>
        <v>0</v>
      </c>
      <c r="H54"/>
      <c r="I54" s="205"/>
      <c r="J54" s="205"/>
      <c r="K54" s="122"/>
      <c r="L54" s="126"/>
    </row>
    <row r="55" spans="1:12" customFormat="1" ht="6" customHeight="1" x14ac:dyDescent="0.3">
      <c r="K55" s="122"/>
      <c r="L55" s="128"/>
    </row>
    <row r="56" spans="1:12" customFormat="1" ht="0.6" customHeight="1" outlineLevel="1" x14ac:dyDescent="0.3">
      <c r="K56" s="122"/>
      <c r="L56" s="128"/>
    </row>
    <row r="57" spans="1:12" s="5" customFormat="1" ht="15.9" customHeight="1" outlineLevel="2" x14ac:dyDescent="0.3">
      <c r="A57" s="459" t="s">
        <v>20</v>
      </c>
      <c r="B57" s="475" t="s">
        <v>21</v>
      </c>
      <c r="C57" s="64" t="s">
        <v>1</v>
      </c>
      <c r="D57" s="176"/>
      <c r="E57" s="66"/>
      <c r="F57" s="79"/>
      <c r="G57" s="79"/>
      <c r="H57"/>
      <c r="I57" s="124"/>
    </row>
    <row r="58" spans="1:12" s="5" customFormat="1" ht="15.9" customHeight="1" outlineLevel="2" x14ac:dyDescent="0.3">
      <c r="A58" s="459"/>
      <c r="B58" s="475"/>
      <c r="C58" s="68" t="s">
        <v>11</v>
      </c>
      <c r="D58" s="176"/>
      <c r="E58" s="66"/>
      <c r="F58" s="69"/>
      <c r="G58" s="69"/>
      <c r="H58"/>
      <c r="I58" s="124"/>
    </row>
    <row r="59" spans="1:12" s="5" customFormat="1" ht="15.9" customHeight="1" outlineLevel="2" x14ac:dyDescent="0.3">
      <c r="A59" s="459"/>
      <c r="B59" s="475"/>
      <c r="C59" s="68" t="s">
        <v>15</v>
      </c>
      <c r="D59" s="176"/>
      <c r="E59" s="66"/>
      <c r="F59" s="69"/>
      <c r="G59" s="69"/>
      <c r="H59"/>
      <c r="I59" s="124"/>
    </row>
    <row r="60" spans="1:12" s="5" customFormat="1" ht="15.9" customHeight="1" outlineLevel="2" x14ac:dyDescent="0.3">
      <c r="A60" s="459"/>
      <c r="B60" s="475"/>
      <c r="C60" s="68" t="s">
        <v>2</v>
      </c>
      <c r="D60" s="176"/>
      <c r="E60" s="66"/>
      <c r="F60" s="69"/>
      <c r="G60" s="69"/>
      <c r="H60"/>
      <c r="I60" s="124"/>
    </row>
    <row r="61" spans="1:12" s="5" customFormat="1" ht="15.9" customHeight="1" outlineLevel="2" x14ac:dyDescent="0.3">
      <c r="A61" s="459"/>
      <c r="B61" s="475"/>
      <c r="C61" s="71" t="s">
        <v>14</v>
      </c>
      <c r="D61" s="176"/>
      <c r="E61" s="66"/>
      <c r="F61" s="69"/>
      <c r="G61" s="69"/>
      <c r="H61"/>
      <c r="I61" s="124"/>
    </row>
    <row r="62" spans="1:12" s="5" customFormat="1" ht="15.9" customHeight="1" outlineLevel="2" x14ac:dyDescent="0.3">
      <c r="A62" s="459"/>
      <c r="B62" s="475"/>
      <c r="C62" s="71" t="s">
        <v>13</v>
      </c>
      <c r="D62" s="176"/>
      <c r="E62" s="66"/>
      <c r="F62" s="69"/>
      <c r="G62" s="69"/>
      <c r="H62"/>
      <c r="I62" s="124"/>
    </row>
    <row r="63" spans="1:12" s="5" customFormat="1" ht="15.9" customHeight="1" outlineLevel="2" x14ac:dyDescent="0.3">
      <c r="A63" s="459"/>
      <c r="B63" s="475"/>
      <c r="C63" s="71" t="s">
        <v>12</v>
      </c>
      <c r="D63" s="176"/>
      <c r="E63" s="66"/>
      <c r="F63" s="69"/>
      <c r="G63" s="69"/>
      <c r="H63"/>
      <c r="I63" s="124"/>
    </row>
    <row r="64" spans="1:12" s="5" customFormat="1" ht="15.9" customHeight="1" outlineLevel="2" x14ac:dyDescent="0.3">
      <c r="A64" s="459"/>
      <c r="B64" s="475"/>
      <c r="C64" s="71" t="s">
        <v>63</v>
      </c>
      <c r="D64" s="176"/>
      <c r="E64" s="66"/>
      <c r="F64" s="69"/>
      <c r="G64" s="69"/>
      <c r="H64"/>
      <c r="I64" s="124"/>
      <c r="J64" s="12"/>
    </row>
    <row r="65" spans="1:9" s="5" customFormat="1" ht="15.9" customHeight="1" outlineLevel="2" x14ac:dyDescent="0.3">
      <c r="A65" s="459"/>
      <c r="B65" s="475"/>
      <c r="C65" s="71" t="s">
        <v>67</v>
      </c>
      <c r="D65" s="176"/>
      <c r="E65" s="66"/>
      <c r="F65" s="69"/>
      <c r="G65" s="69"/>
      <c r="H65"/>
      <c r="I65" s="124"/>
    </row>
    <row r="66" spans="1:9" s="5" customFormat="1" ht="15.9" customHeight="1" outlineLevel="2" x14ac:dyDescent="0.3">
      <c r="A66" s="459"/>
      <c r="B66" s="475"/>
      <c r="C66" s="72" t="s">
        <v>40</v>
      </c>
      <c r="D66" s="176"/>
      <c r="E66" s="66"/>
      <c r="F66" s="69"/>
      <c r="G66" s="69"/>
      <c r="H66"/>
      <c r="I66" s="124"/>
    </row>
    <row r="67" spans="1:9" s="5" customFormat="1" ht="15.9" customHeight="1" outlineLevel="2" x14ac:dyDescent="0.3">
      <c r="A67" s="459"/>
      <c r="B67" s="475"/>
      <c r="C67" s="72" t="s">
        <v>41</v>
      </c>
      <c r="D67" s="176"/>
      <c r="E67" s="66"/>
      <c r="F67" s="69"/>
      <c r="G67" s="69"/>
      <c r="H67"/>
      <c r="I67" s="124"/>
    </row>
    <row r="68" spans="1:9" s="5" customFormat="1" ht="15.9" customHeight="1" outlineLevel="2" x14ac:dyDescent="0.3">
      <c r="A68" s="459"/>
      <c r="B68" s="475"/>
      <c r="C68" s="73" t="s">
        <v>18</v>
      </c>
      <c r="D68" s="176"/>
      <c r="E68" s="66"/>
      <c r="F68" s="69"/>
      <c r="G68" s="69"/>
      <c r="H68"/>
      <c r="I68" s="124"/>
    </row>
    <row r="69" spans="1:9" s="5" customFormat="1" ht="15.9" customHeight="1" outlineLevel="2" x14ac:dyDescent="0.3">
      <c r="A69" s="459"/>
      <c r="B69" s="475"/>
      <c r="C69" s="73" t="s">
        <v>5</v>
      </c>
      <c r="D69" s="176"/>
      <c r="E69" s="66"/>
      <c r="F69" s="69"/>
      <c r="G69" s="69"/>
      <c r="H69"/>
      <c r="I69" s="124"/>
    </row>
    <row r="70" spans="1:9" s="5" customFormat="1" ht="15.9" customHeight="1" outlineLevel="2" x14ac:dyDescent="0.3">
      <c r="A70" s="459"/>
      <c r="B70" s="475"/>
      <c r="C70" s="73" t="s">
        <v>6</v>
      </c>
      <c r="D70" s="176"/>
      <c r="E70" s="66"/>
      <c r="F70" s="69"/>
      <c r="G70" s="69"/>
      <c r="H70"/>
      <c r="I70" s="124"/>
    </row>
    <row r="71" spans="1:9" s="5" customFormat="1" ht="15.9" customHeight="1" outlineLevel="2" x14ac:dyDescent="0.3">
      <c r="A71" s="459"/>
      <c r="B71" s="475"/>
      <c r="C71" s="73" t="s">
        <v>16</v>
      </c>
      <c r="D71" s="176"/>
      <c r="E71" s="66"/>
      <c r="F71" s="69"/>
      <c r="G71" s="69"/>
      <c r="H71"/>
      <c r="I71" s="124"/>
    </row>
    <row r="72" spans="1:9" s="5" customFormat="1" ht="15.9" customHeight="1" outlineLevel="2" x14ac:dyDescent="0.3">
      <c r="A72" s="459"/>
      <c r="B72" s="475"/>
      <c r="C72" s="73" t="s">
        <v>7</v>
      </c>
      <c r="D72" s="176"/>
      <c r="E72" s="66"/>
      <c r="F72" s="69"/>
      <c r="G72" s="69"/>
      <c r="H72"/>
      <c r="I72" s="124"/>
    </row>
    <row r="73" spans="1:9" s="5" customFormat="1" ht="15.9" customHeight="1" outlineLevel="2" x14ac:dyDescent="0.3">
      <c r="A73" s="459"/>
      <c r="B73" s="475"/>
      <c r="C73" s="73" t="s">
        <v>17</v>
      </c>
      <c r="D73" s="176"/>
      <c r="E73" s="66"/>
      <c r="F73" s="69"/>
      <c r="G73" s="69"/>
      <c r="H73"/>
      <c r="I73" s="124"/>
    </row>
    <row r="74" spans="1:9" s="5" customFormat="1" ht="15.9" customHeight="1" outlineLevel="2" x14ac:dyDescent="0.3">
      <c r="A74" s="459"/>
      <c r="B74" s="475"/>
      <c r="C74" s="73" t="s">
        <v>96</v>
      </c>
      <c r="D74" s="176"/>
      <c r="E74" s="66"/>
      <c r="F74" s="69"/>
      <c r="G74" s="69"/>
      <c r="H74"/>
      <c r="I74" s="124"/>
    </row>
    <row r="75" spans="1:9" s="5" customFormat="1" ht="15.9" customHeight="1" outlineLevel="2" x14ac:dyDescent="0.3">
      <c r="A75" s="459"/>
      <c r="B75" s="475"/>
      <c r="C75" s="73" t="s">
        <v>97</v>
      </c>
      <c r="D75" s="176"/>
      <c r="E75" s="66"/>
      <c r="F75" s="69"/>
      <c r="G75" s="69"/>
      <c r="H75"/>
      <c r="I75" s="124"/>
    </row>
    <row r="76" spans="1:9" s="5" customFormat="1" ht="15.9" customHeight="1" outlineLevel="2" x14ac:dyDescent="0.3">
      <c r="A76" s="459"/>
      <c r="B76" s="475"/>
      <c r="C76" s="73" t="s">
        <v>57</v>
      </c>
      <c r="D76" s="176"/>
      <c r="E76" s="66"/>
      <c r="F76" s="69"/>
      <c r="G76" s="69"/>
      <c r="H76"/>
      <c r="I76" s="124"/>
    </row>
    <row r="77" spans="1:9" s="5" customFormat="1" ht="15.9" customHeight="1" outlineLevel="2" x14ac:dyDescent="0.3">
      <c r="A77" s="459"/>
      <c r="B77" s="475"/>
      <c r="C77" s="73" t="s">
        <v>58</v>
      </c>
      <c r="D77" s="176"/>
      <c r="E77" s="66"/>
      <c r="F77" s="69"/>
      <c r="G77" s="69"/>
      <c r="H77"/>
      <c r="I77" s="124"/>
    </row>
    <row r="78" spans="1:9" s="5" customFormat="1" ht="15.9" customHeight="1" outlineLevel="2" x14ac:dyDescent="0.3">
      <c r="A78" s="459"/>
      <c r="B78" s="475"/>
      <c r="C78" s="73" t="s">
        <v>74</v>
      </c>
      <c r="D78" s="176"/>
      <c r="E78" s="66"/>
      <c r="F78" s="69"/>
      <c r="G78" s="69"/>
      <c r="H78"/>
      <c r="I78" s="124"/>
    </row>
    <row r="79" spans="1:9" s="5" customFormat="1" ht="15.9" customHeight="1" outlineLevel="2" x14ac:dyDescent="0.3">
      <c r="A79" s="459"/>
      <c r="B79" s="475"/>
      <c r="C79" s="181" t="s">
        <v>55</v>
      </c>
      <c r="D79" s="176"/>
      <c r="E79" s="66"/>
      <c r="F79" s="187">
        <f>SUM(F66:F78)+F57</f>
        <v>0</v>
      </c>
      <c r="G79" s="187">
        <f>SUM(G66:G78)+G57</f>
        <v>0</v>
      </c>
      <c r="H79"/>
      <c r="I79" s="111"/>
    </row>
    <row r="80" spans="1:9" s="5" customFormat="1" ht="6" customHeight="1" outlineLevel="2" x14ac:dyDescent="0.3">
      <c r="A80" s="459"/>
      <c r="B80" s="178"/>
      <c r="C80" s="182"/>
      <c r="D80" s="176"/>
      <c r="E80" s="180"/>
      <c r="F80" s="176"/>
      <c r="G80" s="176"/>
      <c r="H80"/>
      <c r="I80"/>
    </row>
    <row r="81" spans="1:12" s="5" customFormat="1" ht="15.9" customHeight="1" outlineLevel="2" x14ac:dyDescent="0.3">
      <c r="A81" s="459"/>
      <c r="B81" s="476" t="s">
        <v>22</v>
      </c>
      <c r="C81" s="38" t="s">
        <v>38</v>
      </c>
      <c r="D81" s="176"/>
      <c r="E81" s="66"/>
      <c r="F81" s="79">
        <v>0</v>
      </c>
      <c r="G81" s="79">
        <v>0</v>
      </c>
      <c r="H81"/>
      <c r="I81"/>
    </row>
    <row r="82" spans="1:12" s="5" customFormat="1" ht="15.9" customHeight="1" outlineLevel="2" x14ac:dyDescent="0.3">
      <c r="A82" s="459"/>
      <c r="B82" s="476"/>
      <c r="C82" s="40" t="s">
        <v>39</v>
      </c>
      <c r="D82" s="176"/>
      <c r="E82" s="66"/>
      <c r="F82" s="69">
        <v>0</v>
      </c>
      <c r="G82" s="69">
        <v>0</v>
      </c>
      <c r="H82"/>
      <c r="I82"/>
    </row>
    <row r="83" spans="1:12" s="5" customFormat="1" ht="15.9" customHeight="1" outlineLevel="2" x14ac:dyDescent="0.3">
      <c r="A83" s="459"/>
      <c r="B83" s="476"/>
      <c r="C83" s="75" t="s">
        <v>61</v>
      </c>
      <c r="D83" s="176"/>
      <c r="E83" s="66"/>
      <c r="F83" s="75">
        <v>0</v>
      </c>
      <c r="G83" s="243">
        <f>SUM(G81:G82)</f>
        <v>0</v>
      </c>
      <c r="H83"/>
      <c r="I83"/>
    </row>
    <row r="84" spans="1:12" s="29" customFormat="1" ht="15.9" customHeight="1" outlineLevel="1" x14ac:dyDescent="0.3">
      <c r="A84" s="177"/>
      <c r="B84" s="178"/>
      <c r="C84" s="179"/>
      <c r="D84" s="176"/>
      <c r="E84" s="180"/>
      <c r="F84" s="176"/>
      <c r="G84" s="176"/>
      <c r="H84" s="128"/>
      <c r="I84" s="128"/>
    </row>
    <row r="85" spans="1:12" s="29" customFormat="1" ht="15.9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8"/>
    </row>
    <row r="86" spans="1:12" s="29" customFormat="1" ht="15.9" customHeight="1" outlineLevel="1" x14ac:dyDescent="0.3">
      <c r="A86" s="489" t="s">
        <v>119</v>
      </c>
      <c r="B86" s="489"/>
      <c r="C86" s="490"/>
      <c r="D86" s="256">
        <f>D88+D89</f>
        <v>0</v>
      </c>
      <c r="E86" s="128"/>
      <c r="F86" s="256">
        <f>F88+F89</f>
        <v>0</v>
      </c>
      <c r="G86" s="256">
        <f>G88+G89</f>
        <v>0</v>
      </c>
      <c r="H86" s="128"/>
      <c r="I86" s="128"/>
    </row>
    <row r="87" spans="1:12" s="29" customFormat="1" ht="7.2" customHeight="1" outlineLevel="1" x14ac:dyDescent="0.3">
      <c r="A87"/>
      <c r="B87"/>
      <c r="C87"/>
      <c r="D87"/>
      <c r="E87" s="128"/>
      <c r="F87"/>
      <c r="G87"/>
      <c r="H87" s="128"/>
      <c r="I87" s="128"/>
    </row>
    <row r="88" spans="1:12" s="29" customFormat="1" ht="19.2" customHeight="1" outlineLevel="1" x14ac:dyDescent="0.3">
      <c r="A88" s="459"/>
      <c r="B88" s="488" t="s">
        <v>120</v>
      </c>
      <c r="C88" s="252" t="s">
        <v>96</v>
      </c>
      <c r="D88" s="254">
        <f>D131</f>
        <v>0</v>
      </c>
      <c r="E88" s="176"/>
      <c r="F88" s="254">
        <f>F131</f>
        <v>0</v>
      </c>
      <c r="G88" s="254">
        <f>G131-G74</f>
        <v>0</v>
      </c>
      <c r="H88" s="128"/>
      <c r="I88" s="128"/>
    </row>
    <row r="89" spans="1:12" s="29" customFormat="1" ht="19.2" customHeight="1" outlineLevel="1" x14ac:dyDescent="0.3">
      <c r="A89" s="459"/>
      <c r="B89" s="488"/>
      <c r="C89" s="253" t="s">
        <v>97</v>
      </c>
      <c r="D89" s="234">
        <f>D132</f>
        <v>0</v>
      </c>
      <c r="E89" s="176"/>
      <c r="F89" s="234">
        <f>F132</f>
        <v>0</v>
      </c>
      <c r="G89" s="234">
        <f>G132-G75</f>
        <v>0</v>
      </c>
      <c r="H89" s="128"/>
      <c r="I89" s="128"/>
    </row>
    <row r="90" spans="1:12" s="29" customFormat="1" ht="19.2" customHeight="1" outlineLevel="1" x14ac:dyDescent="0.3">
      <c r="A90" s="459"/>
      <c r="B90" s="488"/>
      <c r="C90" s="259" t="s">
        <v>121</v>
      </c>
      <c r="D90" s="257"/>
      <c r="E90" s="251"/>
      <c r="F90" s="257"/>
      <c r="G90" s="258">
        <f>SUM(G88:G89)</f>
        <v>0</v>
      </c>
      <c r="H90" s="128"/>
      <c r="I90" s="128"/>
    </row>
    <row r="91" spans="1:12" s="29" customFormat="1" ht="15.9" customHeight="1" outlineLevel="1" x14ac:dyDescent="0.3">
      <c r="A91" s="177"/>
      <c r="B91" s="178"/>
      <c r="C91" s="179"/>
      <c r="D91" s="176"/>
      <c r="E91" s="180"/>
      <c r="F91" s="176"/>
      <c r="G91" s="176"/>
      <c r="H91" s="128"/>
      <c r="I91" s="128"/>
    </row>
    <row r="92" spans="1:12" customFormat="1" ht="18.75" customHeight="1" x14ac:dyDescent="0.3">
      <c r="K92" s="122"/>
      <c r="L92" s="128"/>
    </row>
    <row r="93" spans="1:12" customFormat="1" ht="18.75" customHeight="1" x14ac:dyDescent="0.3">
      <c r="A93" s="485" t="s">
        <v>127</v>
      </c>
      <c r="B93" s="485"/>
      <c r="C93" s="486"/>
      <c r="D93" s="128"/>
      <c r="E93" s="128"/>
      <c r="F93" s="273">
        <f>F95</f>
        <v>0</v>
      </c>
      <c r="G93" s="274">
        <f>G95</f>
        <v>0</v>
      </c>
      <c r="K93" s="122"/>
      <c r="L93" s="128"/>
    </row>
    <row r="94" spans="1:12" customFormat="1" ht="6.6" customHeight="1" x14ac:dyDescent="0.3">
      <c r="D94" s="128"/>
      <c r="E94" s="128"/>
      <c r="K94" s="122"/>
      <c r="L94" s="128"/>
    </row>
    <row r="95" spans="1:12" customFormat="1" ht="18.75" customHeight="1" x14ac:dyDescent="0.3">
      <c r="A95" s="459"/>
      <c r="B95" s="487" t="s">
        <v>129</v>
      </c>
      <c r="C95" s="277" t="s">
        <v>130</v>
      </c>
      <c r="D95" s="176"/>
      <c r="E95" s="176"/>
      <c r="F95" s="79">
        <v>0</v>
      </c>
      <c r="G95" s="350">
        <v>0</v>
      </c>
      <c r="K95" s="122"/>
      <c r="L95" s="128"/>
    </row>
    <row r="96" spans="1:12" customFormat="1" ht="18.75" customHeight="1" x14ac:dyDescent="0.3">
      <c r="A96" s="459"/>
      <c r="B96" s="487"/>
      <c r="C96" s="272" t="s">
        <v>128</v>
      </c>
      <c r="D96" s="127"/>
      <c r="E96" s="251"/>
      <c r="F96" s="275">
        <f>F95</f>
        <v>0</v>
      </c>
      <c r="G96" s="276">
        <f>SUM(G95:G95)</f>
        <v>0</v>
      </c>
      <c r="K96" s="122"/>
      <c r="L96" s="128"/>
    </row>
    <row r="97" spans="1:12" customFormat="1" ht="18.75" customHeight="1" x14ac:dyDescent="0.3">
      <c r="K97" s="122"/>
      <c r="L97" s="128"/>
    </row>
    <row r="98" spans="1:12" customFormat="1" ht="18.75" customHeight="1" x14ac:dyDescent="0.3">
      <c r="K98" s="122"/>
      <c r="L98" s="128"/>
    </row>
    <row r="99" spans="1:12" customFormat="1" ht="18.75" customHeight="1" x14ac:dyDescent="0.3">
      <c r="K99" s="122"/>
      <c r="L99" s="128"/>
    </row>
    <row r="100" spans="1:12" ht="33" customHeight="1" x14ac:dyDescent="0.25">
      <c r="A100" s="461" t="s">
        <v>51</v>
      </c>
      <c r="B100" s="462"/>
      <c r="C100" s="462"/>
      <c r="D100" s="462"/>
      <c r="E100" s="462"/>
      <c r="F100" s="462"/>
      <c r="G100" s="462"/>
      <c r="H100" s="462"/>
      <c r="I100" s="463"/>
      <c r="K100" s="122"/>
      <c r="L100" s="26"/>
    </row>
    <row r="101" spans="1:12" ht="8.25" customHeight="1" x14ac:dyDescent="0.3">
      <c r="C101" s="3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K102" s="122"/>
      <c r="L102" s="29"/>
    </row>
    <row r="103" spans="1:12" customFormat="1" ht="6" customHeight="1" x14ac:dyDescent="0.3">
      <c r="K103" s="129"/>
      <c r="L103" s="128"/>
    </row>
    <row r="104" spans="1:12" s="5" customFormat="1" ht="15.9" customHeight="1" x14ac:dyDescent="0.25">
      <c r="A104" s="464" t="s">
        <v>20</v>
      </c>
      <c r="B104" s="465" t="s">
        <v>21</v>
      </c>
      <c r="C104" s="99" t="s">
        <v>1</v>
      </c>
      <c r="D104" s="233"/>
      <c r="E104" s="66"/>
      <c r="F104" s="233"/>
      <c r="G104" s="233"/>
      <c r="H104" s="11"/>
      <c r="I104" s="468" t="e">
        <f>+G125/G138</f>
        <v>#DIV/0!</v>
      </c>
      <c r="J104" s="12"/>
      <c r="K104" s="122"/>
      <c r="L104" s="29"/>
    </row>
    <row r="105" spans="1:12" ht="15.9" customHeight="1" outlineLevel="1" x14ac:dyDescent="0.25">
      <c r="A105" s="464"/>
      <c r="B105" s="466"/>
      <c r="C105" s="100" t="s">
        <v>43</v>
      </c>
      <c r="D105" s="69"/>
      <c r="F105" s="69"/>
      <c r="G105" s="69"/>
      <c r="I105" s="469"/>
      <c r="J105" s="12"/>
      <c r="K105" s="122"/>
      <c r="L105" s="26"/>
    </row>
    <row r="106" spans="1:12" s="199" customFormat="1" ht="15.9" customHeight="1" outlineLevel="1" x14ac:dyDescent="0.25">
      <c r="A106" s="464"/>
      <c r="B106" s="466"/>
      <c r="C106" s="196" t="s">
        <v>179</v>
      </c>
      <c r="D106" s="369"/>
      <c r="E106" s="370"/>
      <c r="F106" s="369"/>
      <c r="G106" s="197"/>
      <c r="I106" s="469"/>
      <c r="J106" s="231"/>
      <c r="K106" s="202"/>
      <c r="L106" s="195"/>
    </row>
    <row r="107" spans="1:12" ht="15.9" customHeight="1" outlineLevel="1" x14ac:dyDescent="0.25">
      <c r="A107" s="464"/>
      <c r="B107" s="466"/>
      <c r="C107" s="100" t="s">
        <v>15</v>
      </c>
      <c r="D107" s="69"/>
      <c r="F107" s="69"/>
      <c r="G107" s="365"/>
      <c r="I107" s="469"/>
      <c r="J107" s="13"/>
      <c r="K107" s="122"/>
      <c r="L107" s="26"/>
    </row>
    <row r="108" spans="1:12" ht="15.9" customHeight="1" outlineLevel="1" x14ac:dyDescent="0.25">
      <c r="A108" s="464"/>
      <c r="B108" s="466"/>
      <c r="C108" s="100" t="s">
        <v>44</v>
      </c>
      <c r="D108" s="69"/>
      <c r="F108" s="69"/>
      <c r="G108" s="69"/>
      <c r="I108" s="469"/>
      <c r="K108" s="122"/>
      <c r="L108" s="26"/>
    </row>
    <row r="109" spans="1:12" ht="15.9" customHeight="1" outlineLevel="1" x14ac:dyDescent="0.25">
      <c r="A109" s="464"/>
      <c r="B109" s="466"/>
      <c r="C109" s="101" t="s">
        <v>14</v>
      </c>
      <c r="D109" s="69"/>
      <c r="F109" s="69"/>
      <c r="G109" s="365"/>
      <c r="I109" s="469"/>
      <c r="K109" s="122"/>
      <c r="L109" s="26"/>
    </row>
    <row r="110" spans="1:12" ht="15.9" customHeight="1" outlineLevel="1" x14ac:dyDescent="0.25">
      <c r="A110" s="464"/>
      <c r="B110" s="466"/>
      <c r="C110" s="101" t="s">
        <v>13</v>
      </c>
      <c r="D110" s="69"/>
      <c r="F110" s="69"/>
      <c r="G110" s="365"/>
      <c r="I110" s="469"/>
      <c r="K110" s="122"/>
      <c r="L110" s="26"/>
    </row>
    <row r="111" spans="1:12" ht="15.9" customHeight="1" outlineLevel="1" x14ac:dyDescent="0.25">
      <c r="A111" s="464"/>
      <c r="B111" s="466"/>
      <c r="C111" s="101" t="s">
        <v>12</v>
      </c>
      <c r="D111" s="69"/>
      <c r="F111" s="69"/>
      <c r="G111" s="365"/>
      <c r="I111" s="469"/>
      <c r="K111" s="122"/>
      <c r="L111" s="26"/>
    </row>
    <row r="112" spans="1:12" ht="15.9" customHeight="1" outlineLevel="1" x14ac:dyDescent="0.25">
      <c r="A112" s="464"/>
      <c r="B112" s="466"/>
      <c r="C112" s="101" t="s">
        <v>63</v>
      </c>
      <c r="D112" s="69"/>
      <c r="F112" s="69"/>
      <c r="G112" s="365"/>
      <c r="I112" s="469"/>
      <c r="J112" s="123"/>
      <c r="K112" s="122"/>
      <c r="L112" s="26"/>
    </row>
    <row r="113" spans="1:12" ht="15.9" customHeight="1" outlineLevel="1" x14ac:dyDescent="0.25">
      <c r="A113" s="464"/>
      <c r="B113" s="466"/>
      <c r="C113" s="101" t="s">
        <v>67</v>
      </c>
      <c r="D113" s="69"/>
      <c r="F113" s="69"/>
      <c r="G113" s="365"/>
      <c r="I113" s="469"/>
      <c r="K113" s="122"/>
      <c r="L113" s="26"/>
    </row>
    <row r="114" spans="1:12" ht="15.9" customHeight="1" x14ac:dyDescent="0.25">
      <c r="A114" s="464"/>
      <c r="B114" s="466"/>
      <c r="C114" s="102" t="s">
        <v>151</v>
      </c>
      <c r="D114" s="69"/>
      <c r="F114" s="69"/>
      <c r="G114" s="365"/>
      <c r="H114" s="11"/>
      <c r="I114" s="469"/>
      <c r="J114" s="12"/>
      <c r="K114" s="122"/>
      <c r="L114" s="26"/>
    </row>
    <row r="115" spans="1:12" ht="15.9" customHeight="1" x14ac:dyDescent="0.25">
      <c r="A115" s="464"/>
      <c r="B115" s="466"/>
      <c r="C115" s="102" t="s">
        <v>41</v>
      </c>
      <c r="D115" s="69"/>
      <c r="F115" s="69"/>
      <c r="G115" s="365"/>
      <c r="H115" s="11"/>
      <c r="I115" s="469"/>
      <c r="J115" s="5"/>
    </row>
    <row r="116" spans="1:12" s="5" customFormat="1" ht="15.9" customHeight="1" x14ac:dyDescent="0.25">
      <c r="A116" s="464"/>
      <c r="B116" s="466"/>
      <c r="C116" s="103" t="s">
        <v>124</v>
      </c>
      <c r="D116" s="69"/>
      <c r="E116" s="2"/>
      <c r="F116" s="69"/>
      <c r="G116" s="365"/>
      <c r="H116" s="7"/>
      <c r="I116" s="469"/>
      <c r="K116" s="123"/>
    </row>
    <row r="117" spans="1:12" ht="15.9" customHeight="1" x14ac:dyDescent="0.25">
      <c r="A117" s="464"/>
      <c r="B117" s="466"/>
      <c r="C117" s="103" t="s">
        <v>5</v>
      </c>
      <c r="D117" s="69"/>
      <c r="F117" s="69"/>
      <c r="G117" s="365"/>
      <c r="H117" s="11"/>
      <c r="I117" s="469"/>
      <c r="J117" s="5"/>
    </row>
    <row r="118" spans="1:12" ht="15.9" customHeight="1" x14ac:dyDescent="0.25">
      <c r="A118" s="464"/>
      <c r="B118" s="466"/>
      <c r="C118" s="103" t="s">
        <v>6</v>
      </c>
      <c r="D118" s="69"/>
      <c r="F118" s="69"/>
      <c r="G118" s="365"/>
      <c r="H118" s="11"/>
      <c r="I118" s="469"/>
      <c r="J118" s="5"/>
    </row>
    <row r="119" spans="1:12" ht="15.9" customHeight="1" x14ac:dyDescent="0.25">
      <c r="A119" s="464"/>
      <c r="B119" s="466"/>
      <c r="C119" s="103" t="s">
        <v>16</v>
      </c>
      <c r="D119" s="69"/>
      <c r="F119" s="69"/>
      <c r="G119" s="365"/>
      <c r="H119" s="11"/>
      <c r="I119" s="469"/>
      <c r="J119" s="15"/>
    </row>
    <row r="120" spans="1:12" ht="15.9" customHeight="1" x14ac:dyDescent="0.25">
      <c r="A120" s="464"/>
      <c r="B120" s="466"/>
      <c r="C120" s="103" t="s">
        <v>7</v>
      </c>
      <c r="D120" s="69"/>
      <c r="F120" s="69"/>
      <c r="G120" s="365"/>
      <c r="H120" s="11"/>
      <c r="I120" s="469"/>
      <c r="J120" s="5"/>
    </row>
    <row r="121" spans="1:12" ht="15.9" customHeight="1" x14ac:dyDescent="0.25">
      <c r="A121" s="464"/>
      <c r="B121" s="466"/>
      <c r="C121" s="103" t="s">
        <v>17</v>
      </c>
      <c r="D121" s="69"/>
      <c r="F121" s="69"/>
      <c r="G121" s="365"/>
      <c r="H121" s="11"/>
      <c r="I121" s="469"/>
    </row>
    <row r="122" spans="1:12" ht="15.9" customHeight="1" x14ac:dyDescent="0.25">
      <c r="A122" s="464"/>
      <c r="B122" s="466"/>
      <c r="C122" s="103" t="s">
        <v>57</v>
      </c>
      <c r="D122" s="69"/>
      <c r="F122" s="69"/>
      <c r="G122" s="365"/>
      <c r="H122" s="11"/>
      <c r="I122" s="469"/>
    </row>
    <row r="123" spans="1:12" ht="15.9" customHeight="1" x14ac:dyDescent="0.25">
      <c r="A123" s="464"/>
      <c r="B123" s="466"/>
      <c r="C123" s="103" t="s">
        <v>58</v>
      </c>
      <c r="D123" s="69"/>
      <c r="F123" s="69"/>
      <c r="G123" s="365"/>
      <c r="H123" s="11"/>
      <c r="I123" s="469"/>
    </row>
    <row r="124" spans="1:12" ht="15.9" customHeight="1" x14ac:dyDescent="0.25">
      <c r="A124" s="464"/>
      <c r="B124" s="466"/>
      <c r="C124" s="73" t="s">
        <v>74</v>
      </c>
      <c r="D124" s="69"/>
      <c r="F124" s="69"/>
      <c r="G124" s="69"/>
      <c r="H124" s="11"/>
      <c r="I124" s="469"/>
    </row>
    <row r="125" spans="1:12" s="7" customFormat="1" ht="18" customHeight="1" x14ac:dyDescent="0.25">
      <c r="A125" s="464"/>
      <c r="B125" s="467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70"/>
      <c r="J125" s="16"/>
      <c r="K125" s="125"/>
    </row>
    <row r="126" spans="1:12" ht="10.5" customHeight="1" x14ac:dyDescent="0.3">
      <c r="A126" s="464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64"/>
      <c r="B127" s="471" t="s">
        <v>22</v>
      </c>
      <c r="C127" s="77" t="s">
        <v>38</v>
      </c>
      <c r="D127" s="79"/>
      <c r="E127" s="78"/>
      <c r="F127" s="79"/>
      <c r="G127" s="79"/>
      <c r="H127" s="7"/>
      <c r="I127" s="468" t="e">
        <f>+G129/G138</f>
        <v>#DIV/0!</v>
      </c>
    </row>
    <row r="128" spans="1:12" ht="18.75" customHeight="1" x14ac:dyDescent="0.25">
      <c r="A128" s="464"/>
      <c r="B128" s="472"/>
      <c r="C128" s="80" t="s">
        <v>39</v>
      </c>
      <c r="D128" s="69"/>
      <c r="E128" s="78"/>
      <c r="F128" s="69"/>
      <c r="G128" s="69"/>
      <c r="H128" s="7"/>
      <c r="I128" s="469"/>
    </row>
    <row r="129" spans="1:13" s="7" customFormat="1" ht="18.75" customHeight="1" x14ac:dyDescent="0.3">
      <c r="A129" s="464"/>
      <c r="B129" s="473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70"/>
      <c r="K129" s="125"/>
    </row>
    <row r="130" spans="1:13" s="7" customFormat="1" ht="9" customHeight="1" x14ac:dyDescent="0.3">
      <c r="A130" s="464"/>
      <c r="B130" s="266"/>
      <c r="C130" s="267"/>
      <c r="D130" s="127"/>
      <c r="E130" s="126"/>
      <c r="F130" s="127"/>
      <c r="G130" s="127"/>
      <c r="H130" s="268"/>
      <c r="I130" s="269"/>
      <c r="K130" s="125"/>
    </row>
    <row r="131" spans="1:13" s="7" customFormat="1" ht="18.75" customHeight="1" x14ac:dyDescent="0.25">
      <c r="A131" s="464"/>
      <c r="B131" s="471" t="s">
        <v>122</v>
      </c>
      <c r="C131" s="252" t="s">
        <v>96</v>
      </c>
      <c r="D131" s="79"/>
      <c r="E131" s="225"/>
      <c r="F131" s="79"/>
      <c r="G131" s="79"/>
      <c r="I131" s="468" t="e">
        <f>+G133/G142</f>
        <v>#DIV/0!</v>
      </c>
      <c r="K131" s="125"/>
    </row>
    <row r="132" spans="1:13" s="7" customFormat="1" ht="18.75" customHeight="1" x14ac:dyDescent="0.25">
      <c r="A132" s="464"/>
      <c r="B132" s="472"/>
      <c r="C132" s="253" t="s">
        <v>97</v>
      </c>
      <c r="D132" s="69"/>
      <c r="E132" s="235"/>
      <c r="F132" s="69"/>
      <c r="G132" s="69"/>
      <c r="I132" s="469"/>
      <c r="K132" s="125"/>
    </row>
    <row r="133" spans="1:13" s="7" customFormat="1" ht="18.75" customHeight="1" x14ac:dyDescent="0.3">
      <c r="A133" s="464"/>
      <c r="B133" s="473"/>
      <c r="C133" s="98" t="s">
        <v>132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70"/>
      <c r="K133" s="125"/>
    </row>
    <row r="134" spans="1:13" s="7" customFormat="1" ht="18.75" customHeight="1" x14ac:dyDescent="0.3">
      <c r="A134" s="464"/>
      <c r="B134" s="266"/>
      <c r="C134" s="267"/>
      <c r="D134" s="127"/>
      <c r="E134" s="126"/>
      <c r="F134" s="127"/>
      <c r="G134" s="127"/>
      <c r="H134" s="268"/>
      <c r="I134" s="269"/>
      <c r="K134" s="125"/>
    </row>
    <row r="135" spans="1:13" s="7" customFormat="1" ht="15.75" customHeight="1" x14ac:dyDescent="0.3">
      <c r="A135" s="464"/>
      <c r="B135" s="474" t="s">
        <v>24</v>
      </c>
      <c r="C135" s="474"/>
      <c r="D135" s="86">
        <f>D138-D136</f>
        <v>0</v>
      </c>
      <c r="F135" s="86">
        <f t="shared" ref="F135:G135" si="8">F138-F136</f>
        <v>0</v>
      </c>
      <c r="G135" s="86">
        <f t="shared" si="8"/>
        <v>0</v>
      </c>
      <c r="H135" s="11"/>
      <c r="I135" s="278" t="e">
        <f>+G135/$G$138</f>
        <v>#DIV/0!</v>
      </c>
      <c r="K135" s="125"/>
    </row>
    <row r="136" spans="1:13" s="7" customFormat="1" ht="15.75" customHeight="1" x14ac:dyDescent="0.25">
      <c r="A136" s="464"/>
      <c r="B136" s="474" t="s">
        <v>25</v>
      </c>
      <c r="C136" s="474"/>
      <c r="D136" s="86">
        <f>+D114+D115+D116+D129</f>
        <v>0</v>
      </c>
      <c r="F136" s="86">
        <f>+G114+G115+F116+F129</f>
        <v>0</v>
      </c>
      <c r="G136" s="86">
        <f>+G114+G115+G116+G129</f>
        <v>0</v>
      </c>
      <c r="H136" s="62"/>
      <c r="I136" s="278" t="e">
        <f>+G136/$G$138</f>
        <v>#DIV/0!</v>
      </c>
      <c r="K136" s="125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3" ht="26.25" customHeight="1" x14ac:dyDescent="0.3">
      <c r="A138" s="451" t="s">
        <v>26</v>
      </c>
      <c r="B138" s="452" t="s">
        <v>133</v>
      </c>
      <c r="C138" s="453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55"/>
      <c r="J138" s="321"/>
      <c r="K138" s="366"/>
      <c r="M138" s="13"/>
    </row>
    <row r="139" spans="1:13" ht="14.25" customHeight="1" x14ac:dyDescent="0.25">
      <c r="A139" s="451"/>
      <c r="B139" s="454" t="s">
        <v>134</v>
      </c>
      <c r="C139" s="455"/>
      <c r="D139" s="89"/>
      <c r="E139" s="78"/>
      <c r="F139" s="79"/>
      <c r="G139" s="79"/>
      <c r="H139" s="11"/>
      <c r="I139" s="355"/>
      <c r="J139" s="13"/>
      <c r="M139" s="183"/>
    </row>
    <row r="140" spans="1:13" ht="14.25" customHeight="1" x14ac:dyDescent="0.25">
      <c r="A140" s="451"/>
      <c r="B140" s="454" t="s">
        <v>135</v>
      </c>
      <c r="C140" s="455"/>
      <c r="D140" s="89"/>
      <c r="E140" s="78"/>
      <c r="F140" s="114"/>
      <c r="G140" s="114"/>
      <c r="H140" s="11"/>
      <c r="I140" s="355"/>
    </row>
    <row r="141" spans="1:13" ht="27.45" customHeight="1" x14ac:dyDescent="0.3">
      <c r="A141" s="451"/>
      <c r="B141" s="452" t="s">
        <v>136</v>
      </c>
      <c r="C141" s="453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451"/>
      <c r="B142" s="454" t="s">
        <v>137</v>
      </c>
      <c r="C142" s="455"/>
      <c r="D142" s="91"/>
      <c r="E142" s="92"/>
      <c r="F142" s="79"/>
      <c r="G142" s="79"/>
      <c r="H142" s="11"/>
      <c r="I142" s="62"/>
    </row>
    <row r="143" spans="1:13" ht="38.25" customHeight="1" x14ac:dyDescent="0.3">
      <c r="A143" s="451"/>
      <c r="B143" s="456" t="s">
        <v>138</v>
      </c>
      <c r="C143" s="457"/>
      <c r="D143" s="88"/>
      <c r="E143"/>
      <c r="F143" s="94">
        <f>+F141-F142</f>
        <v>0</v>
      </c>
      <c r="G143" s="94">
        <f>+G141-G142</f>
        <v>0</v>
      </c>
      <c r="H143" s="11"/>
      <c r="I143" s="104"/>
      <c r="J143" s="13"/>
    </row>
    <row r="144" spans="1:13" customFormat="1" ht="15" customHeight="1" x14ac:dyDescent="0.3">
      <c r="A144" s="477" t="s">
        <v>192</v>
      </c>
      <c r="B144" s="477"/>
      <c r="C144" s="477"/>
      <c r="F144" s="111"/>
      <c r="G144" s="111"/>
      <c r="J144" s="124"/>
      <c r="K144" s="123"/>
    </row>
    <row r="145" spans="1:11" ht="24" customHeight="1" x14ac:dyDescent="0.25">
      <c r="A145" s="460" t="s">
        <v>94</v>
      </c>
      <c r="B145" s="460"/>
      <c r="C145" s="460"/>
      <c r="D145" s="460"/>
      <c r="E145" s="460"/>
      <c r="F145" s="460"/>
      <c r="G145" s="460"/>
      <c r="H145" s="460"/>
      <c r="I145" s="460"/>
    </row>
    <row r="146" spans="1:11" ht="13.2" customHeight="1" x14ac:dyDescent="0.25">
      <c r="A146" s="450" t="s">
        <v>45</v>
      </c>
      <c r="B146" s="450"/>
      <c r="C146" s="450"/>
      <c r="D146" s="450"/>
      <c r="E146" s="450"/>
      <c r="F146" s="450"/>
      <c r="G146" s="450"/>
      <c r="H146" s="450"/>
      <c r="I146" s="450"/>
    </row>
    <row r="147" spans="1:11" ht="13.2" customHeight="1" x14ac:dyDescent="0.25">
      <c r="A147" s="450" t="s">
        <v>46</v>
      </c>
      <c r="B147" s="450"/>
      <c r="C147" s="450"/>
      <c r="D147" s="450"/>
      <c r="E147" s="450"/>
      <c r="F147" s="450"/>
      <c r="G147" s="450"/>
      <c r="H147" s="450"/>
      <c r="I147" s="450"/>
    </row>
    <row r="148" spans="1:11" ht="13.2" customHeight="1" x14ac:dyDescent="0.25">
      <c r="A148" s="450" t="s">
        <v>126</v>
      </c>
      <c r="B148" s="450"/>
      <c r="C148" s="450"/>
      <c r="D148" s="450"/>
      <c r="E148" s="450"/>
      <c r="F148" s="450"/>
      <c r="G148" s="450"/>
      <c r="H148" s="450"/>
      <c r="I148" s="450"/>
      <c r="K148" s="2"/>
    </row>
    <row r="149" spans="1:11" ht="13.2" customHeight="1" x14ac:dyDescent="0.25">
      <c r="A149" s="450" t="s">
        <v>81</v>
      </c>
      <c r="B149" s="450"/>
      <c r="C149" s="450"/>
      <c r="D149" s="450"/>
      <c r="E149" s="450"/>
      <c r="F149" s="450"/>
      <c r="G149" s="450"/>
      <c r="H149" s="450"/>
      <c r="I149" s="450"/>
      <c r="K149" s="2"/>
    </row>
    <row r="150" spans="1:11" ht="13.2" customHeight="1" x14ac:dyDescent="0.25">
      <c r="A150" s="450" t="s">
        <v>82</v>
      </c>
      <c r="B150" s="450"/>
      <c r="C150" s="450"/>
      <c r="D150" s="450"/>
      <c r="E150" s="450"/>
      <c r="F150" s="450"/>
      <c r="G150" s="450"/>
      <c r="H150" s="450"/>
      <c r="I150" s="450"/>
      <c r="K150" s="2"/>
    </row>
    <row r="151" spans="1:11" ht="13.2" customHeight="1" x14ac:dyDescent="0.25">
      <c r="A151" s="450" t="s">
        <v>83</v>
      </c>
      <c r="B151" s="450"/>
      <c r="C151" s="450"/>
      <c r="D151" s="450"/>
      <c r="E151" s="450"/>
      <c r="F151" s="450"/>
      <c r="G151" s="450"/>
      <c r="H151" s="450"/>
      <c r="I151" s="450"/>
      <c r="K151" s="2"/>
    </row>
    <row r="152" spans="1:11" ht="13.2" customHeight="1" x14ac:dyDescent="0.25">
      <c r="A152" s="450" t="s">
        <v>150</v>
      </c>
      <c r="B152" s="450"/>
      <c r="C152" s="450"/>
      <c r="D152" s="336"/>
      <c r="E152" s="336"/>
      <c r="F152" s="336"/>
      <c r="G152" s="336"/>
      <c r="H152" s="336"/>
      <c r="I152" s="336"/>
      <c r="K152" s="2"/>
    </row>
    <row r="153" spans="1:11" ht="22.95" customHeight="1" x14ac:dyDescent="0.25">
      <c r="A153" s="450" t="s">
        <v>149</v>
      </c>
      <c r="B153" s="450"/>
      <c r="C153" s="450"/>
      <c r="D153" s="450"/>
      <c r="E153" s="450"/>
      <c r="F153" s="450"/>
      <c r="G153" s="450"/>
      <c r="H153" s="450"/>
      <c r="I153" s="450"/>
      <c r="K153" s="2"/>
    </row>
    <row r="154" spans="1:11" ht="22.95" customHeight="1" x14ac:dyDescent="0.25">
      <c r="A154" s="450" t="s">
        <v>194</v>
      </c>
      <c r="B154" s="450"/>
      <c r="C154" s="450"/>
      <c r="D154" s="450"/>
      <c r="E154" s="450"/>
      <c r="F154" s="450"/>
      <c r="G154" s="450"/>
      <c r="H154" s="450"/>
      <c r="I154" s="450"/>
      <c r="K154" s="2"/>
    </row>
    <row r="155" spans="1:11" ht="18.600000000000001" customHeight="1" x14ac:dyDescent="0.25">
      <c r="A155" s="450" t="s">
        <v>153</v>
      </c>
      <c r="B155" s="450"/>
      <c r="C155" s="450"/>
      <c r="D155" s="450"/>
      <c r="E155" s="450"/>
      <c r="F155" s="450"/>
      <c r="G155" s="450"/>
      <c r="H155" s="336"/>
      <c r="I155" s="336"/>
      <c r="K155" s="2"/>
    </row>
    <row r="156" spans="1:11" ht="25.95" customHeight="1" x14ac:dyDescent="0.25">
      <c r="A156" s="458" t="s">
        <v>35</v>
      </c>
      <c r="B156" s="458"/>
      <c r="C156" s="458"/>
      <c r="D156" s="169"/>
      <c r="E156" s="169"/>
      <c r="F156" s="169"/>
      <c r="G156" s="169"/>
      <c r="H156" s="169"/>
      <c r="I156" s="169"/>
    </row>
    <row r="157" spans="1:11" ht="15" customHeight="1" x14ac:dyDescent="0.25">
      <c r="A157" s="458" t="s">
        <v>190</v>
      </c>
      <c r="B157" s="458"/>
      <c r="C157" s="458"/>
      <c r="D157" s="458"/>
      <c r="E157" s="458"/>
      <c r="F157" s="458"/>
      <c r="G157" s="21"/>
      <c r="H157" s="7"/>
      <c r="I157" s="22"/>
    </row>
    <row r="158" spans="1:11" ht="15" customHeight="1" x14ac:dyDescent="0.25">
      <c r="A158" s="458" t="s">
        <v>68</v>
      </c>
      <c r="B158" s="458"/>
      <c r="C158" s="458"/>
      <c r="D158" s="458"/>
      <c r="E158" s="458"/>
      <c r="F158" s="458"/>
      <c r="G158" s="25"/>
      <c r="H158" s="25"/>
      <c r="I158" s="25"/>
    </row>
    <row r="159" spans="1:11" ht="15" customHeight="1" x14ac:dyDescent="0.25">
      <c r="A159" s="458" t="s">
        <v>9</v>
      </c>
      <c r="B159" s="458"/>
      <c r="C159" s="458"/>
      <c r="D159" s="458"/>
      <c r="E159" s="458"/>
      <c r="F159" s="458"/>
      <c r="G159" s="25"/>
      <c r="H159" s="25"/>
      <c r="I159" s="25"/>
    </row>
    <row r="160" spans="1:11" x14ac:dyDescent="0.25">
      <c r="C160" s="25"/>
      <c r="D160" s="25"/>
      <c r="E160" s="24"/>
      <c r="F160" s="24"/>
      <c r="G160" s="25"/>
      <c r="H160" s="25"/>
      <c r="I160" s="25"/>
    </row>
  </sheetData>
  <mergeCells count="66">
    <mergeCell ref="A156:C156"/>
    <mergeCell ref="A157:F157"/>
    <mergeCell ref="A158:C158"/>
    <mergeCell ref="D158:F158"/>
    <mergeCell ref="A159:C159"/>
    <mergeCell ref="D159:F159"/>
    <mergeCell ref="A155:G155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2:C152"/>
    <mergeCell ref="A153:I153"/>
    <mergeCell ref="A154:I154"/>
    <mergeCell ref="A138:A143"/>
    <mergeCell ref="B138:C138"/>
    <mergeCell ref="B139:C139"/>
    <mergeCell ref="B140:C140"/>
    <mergeCell ref="B141:C141"/>
    <mergeCell ref="B142:C142"/>
    <mergeCell ref="B143:C143"/>
    <mergeCell ref="A100:I100"/>
    <mergeCell ref="A104:A136"/>
    <mergeCell ref="B104:B125"/>
    <mergeCell ref="I104:I125"/>
    <mergeCell ref="B127:B129"/>
    <mergeCell ref="I127:I129"/>
    <mergeCell ref="B131:B133"/>
    <mergeCell ref="I131:I133"/>
    <mergeCell ref="B135:C135"/>
    <mergeCell ref="B136:C136"/>
    <mergeCell ref="A86:C86"/>
    <mergeCell ref="A88:A90"/>
    <mergeCell ref="B88:B90"/>
    <mergeCell ref="A93:C93"/>
    <mergeCell ref="A95:A96"/>
    <mergeCell ref="B95:B96"/>
    <mergeCell ref="A47:I47"/>
    <mergeCell ref="A51:C51"/>
    <mergeCell ref="A54:C54"/>
    <mergeCell ref="A57:A83"/>
    <mergeCell ref="B57:B79"/>
    <mergeCell ref="B81:B83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I10:I31"/>
    <mergeCell ref="B33:B35"/>
    <mergeCell ref="I33:I35"/>
    <mergeCell ref="A1:I1"/>
    <mergeCell ref="A2:I2"/>
    <mergeCell ref="A3:I3"/>
    <mergeCell ref="A4:I4"/>
    <mergeCell ref="A6:I6"/>
  </mergeCells>
  <conditionalFormatting sqref="H9"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38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4">
      <iconSet>
        <cfvo type="percent" val="0"/>
        <cfvo type="num" val="0.95"/>
        <cfvo type="num" val="1"/>
      </iconSet>
    </cfRule>
  </conditionalFormatting>
  <conditionalFormatting sqref="H17">
    <cfRule type="iconSet" priority="24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5">
      <iconSet>
        <cfvo type="percent" val="0"/>
        <cfvo type="num" val="0.95" gte="0"/>
        <cfvo type="num" val="0.99" gte="0"/>
      </iconSet>
    </cfRule>
  </conditionalFormatting>
  <conditionalFormatting sqref="H18">
    <cfRule type="iconSet" priority="23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1">
      <iconSet>
        <cfvo type="percent" val="0"/>
        <cfvo type="num" val="0.95"/>
        <cfvo type="num" val="1"/>
      </iconSet>
    </cfRule>
  </conditionalFormatting>
  <conditionalFormatting sqref="H23:H29">
    <cfRule type="iconSet" priority="54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55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49">
      <iconSet>
        <cfvo type="percent" val="0"/>
        <cfvo type="num" val="0.95"/>
        <cfvo type="num" val="1"/>
      </iconSet>
    </cfRule>
  </conditionalFormatting>
  <conditionalFormatting sqref="H31">
    <cfRule type="iconSet" priority="35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3">
      <iconSet>
        <cfvo type="percent" val="0"/>
        <cfvo type="num" val="0.95"/>
        <cfvo type="num" val="1"/>
      </iconSet>
    </cfRule>
  </conditionalFormatting>
  <conditionalFormatting sqref="H33:H37 H20:H22">
    <cfRule type="iconSet" priority="32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47">
      <iconSet>
        <cfvo type="percent" val="0"/>
        <cfvo type="num" val="0.95"/>
        <cfvo type="num" val="1"/>
      </iconSet>
    </cfRule>
  </conditionalFormatting>
  <conditionalFormatting sqref="H105:H110 H113">
    <cfRule type="iconSet" priority="45">
      <iconSet>
        <cfvo type="percent" val="0"/>
        <cfvo type="num" val="0.95"/>
        <cfvo type="num" val="1"/>
      </iconSet>
    </cfRule>
  </conditionalFormatting>
  <conditionalFormatting sqref="H111"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2"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57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2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3">
      <iconSet>
        <cfvo type="percent" val="0"/>
        <cfvo type="num" val="0.95"/>
        <cfvo type="num" val="1"/>
      </iconSet>
    </cfRule>
  </conditionalFormatting>
  <conditionalFormatting sqref="H123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7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</conditionalFormatting>
  <conditionalFormatting sqref="H125 H117:H122 H104:H110 H113">
    <cfRule type="iconSet" priority="50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6">
      <iconSet>
        <cfvo type="percent" val="0"/>
        <cfvo type="num" val="0.95"/>
        <cfvo type="num" val="1"/>
      </iconSet>
    </cfRule>
  </conditionalFormatting>
  <conditionalFormatting sqref="H127:H130 H114:H116 H134:H135">
    <cfRule type="iconSet" priority="51">
      <iconSet>
        <cfvo type="percent" val="0"/>
        <cfvo type="num" val="0.95"/>
        <cfvo type="num" val="1"/>
      </iconSet>
    </cfRule>
  </conditionalFormatting>
  <conditionalFormatting sqref="H131:H133">
    <cfRule type="iconSet" priority="3">
      <iconSet>
        <cfvo type="percent" val="0"/>
        <cfvo type="num" val="0.95" gte="0"/>
        <cfvo type="num" val="0.99" gte="0"/>
      </iconSet>
    </cfRule>
    <cfRule type="iconSet" priority="2">
      <iconSet>
        <cfvo type="percent" val="0"/>
        <cfvo type="num" val="0.95"/>
        <cfvo type="num" val="1"/>
      </iconSet>
    </cfRule>
    <cfRule type="iconSet" priority="1">
      <iconSet>
        <cfvo type="percent" val="0"/>
        <cfvo type="num" val="0.95"/>
        <cfvo type="num" val="1"/>
      </iconSet>
    </cfRule>
  </conditionalFormatting>
  <conditionalFormatting sqref="H137 H104:H110 H113:H122 H125:H130 H134:H135">
    <cfRule type="iconSet" priority="48">
      <iconSet>
        <cfvo type="percent" val="0"/>
        <cfvo type="num" val="0.95" gte="0"/>
        <cfvo type="num" val="0.99" gte="0"/>
      </iconSet>
    </cfRule>
  </conditionalFormatting>
  <conditionalFormatting sqref="H137 H127:H130 H114:H116 H134:H135">
    <cfRule type="iconSet" priority="44">
      <iconSet>
        <cfvo type="percent" val="0"/>
        <cfvo type="num" val="0.95"/>
        <cfvo type="num" val="1"/>
      </iconSet>
    </cfRule>
  </conditionalFormatting>
  <conditionalFormatting sqref="H138:H143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B0AB2-C974-4E96-8852-82ACC6BE7D3D}">
  <sheetPr>
    <pageSetUpPr fitToPage="1"/>
  </sheetPr>
  <dimension ref="A1:N163"/>
  <sheetViews>
    <sheetView showGridLines="0" zoomScale="90" zoomScaleNormal="90" zoomScaleSheetLayoutView="85" workbookViewId="0">
      <selection activeCell="J147" sqref="J147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8.33203125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43" t="s">
        <v>52</v>
      </c>
      <c r="B1" s="443"/>
      <c r="C1" s="443"/>
      <c r="D1" s="443"/>
      <c r="E1" s="443"/>
      <c r="F1" s="443"/>
      <c r="G1" s="443"/>
      <c r="H1" s="443"/>
      <c r="I1" s="443"/>
    </row>
    <row r="2" spans="1:14" ht="17.399999999999999" x14ac:dyDescent="0.25">
      <c r="A2" s="444" t="s">
        <v>53</v>
      </c>
      <c r="B2" s="444"/>
      <c r="C2" s="444"/>
      <c r="D2" s="444"/>
      <c r="E2" s="444"/>
      <c r="F2" s="444"/>
      <c r="G2" s="444"/>
      <c r="H2" s="444"/>
      <c r="I2" s="444"/>
    </row>
    <row r="3" spans="1:14" ht="20.25" customHeight="1" x14ac:dyDescent="0.25">
      <c r="A3" s="445" t="s">
        <v>196</v>
      </c>
      <c r="B3" s="445"/>
      <c r="C3" s="445"/>
      <c r="D3" s="445"/>
      <c r="E3" s="445"/>
      <c r="F3" s="445"/>
      <c r="G3" s="445"/>
      <c r="H3" s="445"/>
      <c r="I3" s="445"/>
    </row>
    <row r="4" spans="1:14" ht="17.25" customHeight="1" x14ac:dyDescent="0.25">
      <c r="A4" s="446" t="s">
        <v>73</v>
      </c>
      <c r="B4" s="446"/>
      <c r="C4" s="446"/>
      <c r="D4" s="446"/>
      <c r="E4" s="446"/>
      <c r="F4" s="446"/>
      <c r="G4" s="446"/>
      <c r="H4" s="446"/>
      <c r="I4" s="446"/>
      <c r="K4" s="22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47" t="s">
        <v>42</v>
      </c>
      <c r="B6" s="448"/>
      <c r="C6" s="448"/>
      <c r="D6" s="448"/>
      <c r="E6" s="448"/>
      <c r="F6" s="448"/>
      <c r="G6" s="448"/>
      <c r="H6" s="448"/>
      <c r="I6" s="449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142</v>
      </c>
      <c r="E8" s="6"/>
      <c r="F8" s="43" t="s">
        <v>140</v>
      </c>
      <c r="G8" s="43" t="s">
        <v>141</v>
      </c>
      <c r="H8" s="6"/>
      <c r="I8" s="43" t="s">
        <v>143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33" t="s">
        <v>20</v>
      </c>
      <c r="B10" s="434" t="s">
        <v>21</v>
      </c>
      <c r="C10" s="99" t="s">
        <v>1</v>
      </c>
      <c r="D10" s="131">
        <f t="shared" ref="D10:D13" si="0">D105</f>
        <v>0</v>
      </c>
      <c r="E10" s="116"/>
      <c r="F10" s="131">
        <f t="shared" ref="F10" si="1">F105</f>
        <v>0</v>
      </c>
      <c r="G10" s="131">
        <f>G105-G58</f>
        <v>0</v>
      </c>
      <c r="H10" s="11"/>
      <c r="I10" s="437" t="e">
        <f>+G32/G41</f>
        <v>#DIV/0!</v>
      </c>
      <c r="K10" s="123"/>
      <c r="L10" s="123"/>
      <c r="M10" s="123"/>
      <c r="N10" s="123"/>
    </row>
    <row r="11" spans="1:14" ht="15.9" customHeight="1" outlineLevel="1" x14ac:dyDescent="0.25">
      <c r="A11" s="433"/>
      <c r="B11" s="435"/>
      <c r="C11" s="100" t="s">
        <v>43</v>
      </c>
      <c r="D11" s="37">
        <f t="shared" si="0"/>
        <v>0</v>
      </c>
      <c r="E11" s="116"/>
      <c r="F11" s="37">
        <f>F106</f>
        <v>0</v>
      </c>
      <c r="G11" s="37">
        <f>G106-G59</f>
        <v>0</v>
      </c>
      <c r="I11" s="438"/>
      <c r="J11" s="5"/>
      <c r="K11" s="122"/>
      <c r="L11" s="122"/>
      <c r="M11" s="122"/>
      <c r="N11" s="122"/>
    </row>
    <row r="12" spans="1:14" s="199" customFormat="1" ht="15.9" customHeight="1" outlineLevel="1" x14ac:dyDescent="0.25">
      <c r="A12" s="433"/>
      <c r="B12" s="435"/>
      <c r="C12" s="308" t="s">
        <v>200</v>
      </c>
      <c r="D12" s="37">
        <f t="shared" si="0"/>
        <v>0</v>
      </c>
      <c r="E12" s="37"/>
      <c r="F12" s="37">
        <f>F107</f>
        <v>0</v>
      </c>
      <c r="G12" s="37">
        <f>G107</f>
        <v>0</v>
      </c>
      <c r="I12" s="438"/>
      <c r="J12" s="198"/>
      <c r="K12" s="202"/>
      <c r="L12" s="202"/>
      <c r="M12" s="202"/>
      <c r="N12" s="202"/>
    </row>
    <row r="13" spans="1:14" s="199" customFormat="1" ht="15.9" customHeight="1" outlineLevel="1" x14ac:dyDescent="0.25">
      <c r="A13" s="433"/>
      <c r="B13" s="435"/>
      <c r="C13" s="100" t="s">
        <v>198</v>
      </c>
      <c r="D13" s="37">
        <f t="shared" si="0"/>
        <v>0</v>
      </c>
      <c r="E13" s="371"/>
      <c r="F13" s="37">
        <f>F108</f>
        <v>0</v>
      </c>
      <c r="G13" s="37">
        <f>G108</f>
        <v>0</v>
      </c>
      <c r="I13" s="438"/>
      <c r="J13" s="198"/>
      <c r="K13" s="202"/>
      <c r="L13" s="202"/>
      <c r="M13" s="202"/>
      <c r="N13" s="202"/>
    </row>
    <row r="14" spans="1:14" ht="15.9" customHeight="1" outlineLevel="1" x14ac:dyDescent="0.25">
      <c r="A14" s="433"/>
      <c r="B14" s="435"/>
      <c r="C14" s="100" t="s">
        <v>15</v>
      </c>
      <c r="D14" s="37">
        <f t="shared" ref="D14:D22" si="2">D109</f>
        <v>0</v>
      </c>
      <c r="E14" s="116"/>
      <c r="F14" s="37">
        <f t="shared" ref="F14:F31" si="3">F109</f>
        <v>0</v>
      </c>
      <c r="G14" s="37">
        <f t="shared" ref="G14:G28" si="4">G109-G60</f>
        <v>0</v>
      </c>
      <c r="I14" s="438"/>
      <c r="K14" s="122"/>
      <c r="L14" s="122"/>
      <c r="M14" s="122"/>
      <c r="N14" s="122"/>
    </row>
    <row r="15" spans="1:14" ht="15.9" customHeight="1" outlineLevel="1" x14ac:dyDescent="0.25">
      <c r="A15" s="433"/>
      <c r="B15" s="435"/>
      <c r="C15" s="100" t="s">
        <v>178</v>
      </c>
      <c r="D15" s="147">
        <f t="shared" si="2"/>
        <v>0</v>
      </c>
      <c r="E15" s="117"/>
      <c r="F15" s="37">
        <f t="shared" si="3"/>
        <v>0</v>
      </c>
      <c r="G15" s="147">
        <f t="shared" si="4"/>
        <v>0</v>
      </c>
      <c r="H15" s="69"/>
      <c r="I15" s="438"/>
      <c r="K15" s="122"/>
      <c r="L15" s="122"/>
      <c r="M15" s="122"/>
      <c r="N15" s="122"/>
    </row>
    <row r="16" spans="1:14" ht="15.9" customHeight="1" outlineLevel="1" x14ac:dyDescent="0.25">
      <c r="A16" s="433"/>
      <c r="B16" s="435"/>
      <c r="C16" s="101" t="s">
        <v>14</v>
      </c>
      <c r="D16" s="37">
        <f t="shared" si="2"/>
        <v>0</v>
      </c>
      <c r="E16" s="116"/>
      <c r="F16" s="37">
        <f t="shared" si="3"/>
        <v>0</v>
      </c>
      <c r="G16" s="37">
        <f t="shared" si="4"/>
        <v>0</v>
      </c>
      <c r="I16" s="438"/>
      <c r="K16" s="122"/>
      <c r="L16" s="122"/>
      <c r="M16" s="122"/>
      <c r="N16" s="122"/>
    </row>
    <row r="17" spans="1:14" ht="15.9" customHeight="1" outlineLevel="1" x14ac:dyDescent="0.25">
      <c r="A17" s="433"/>
      <c r="B17" s="435"/>
      <c r="C17" s="101" t="s">
        <v>13</v>
      </c>
      <c r="D17" s="37">
        <f t="shared" si="2"/>
        <v>0</v>
      </c>
      <c r="E17" s="116"/>
      <c r="F17" s="37">
        <f t="shared" si="3"/>
        <v>0</v>
      </c>
      <c r="G17" s="37">
        <f t="shared" si="4"/>
        <v>0</v>
      </c>
      <c r="I17" s="438"/>
      <c r="K17" s="122"/>
      <c r="L17" s="122"/>
      <c r="M17" s="122"/>
      <c r="N17" s="122"/>
    </row>
    <row r="18" spans="1:14" ht="15.9" customHeight="1" outlineLevel="1" x14ac:dyDescent="0.25">
      <c r="A18" s="433"/>
      <c r="B18" s="435"/>
      <c r="C18" s="101" t="s">
        <v>12</v>
      </c>
      <c r="D18" s="37">
        <f t="shared" si="2"/>
        <v>0</v>
      </c>
      <c r="E18" s="116"/>
      <c r="F18" s="37">
        <f t="shared" si="3"/>
        <v>0</v>
      </c>
      <c r="G18" s="37">
        <f t="shared" si="4"/>
        <v>0</v>
      </c>
      <c r="I18" s="438"/>
      <c r="K18" s="122"/>
      <c r="L18" s="122"/>
      <c r="M18" s="122"/>
      <c r="N18" s="122"/>
    </row>
    <row r="19" spans="1:14" ht="15.9" customHeight="1" outlineLevel="1" x14ac:dyDescent="0.25">
      <c r="A19" s="433"/>
      <c r="B19" s="435"/>
      <c r="C19" s="101" t="s">
        <v>63</v>
      </c>
      <c r="D19" s="37">
        <f t="shared" si="2"/>
        <v>0</v>
      </c>
      <c r="E19" s="116"/>
      <c r="F19" s="37">
        <f t="shared" si="3"/>
        <v>0</v>
      </c>
      <c r="G19" s="37">
        <f t="shared" si="4"/>
        <v>0</v>
      </c>
      <c r="I19" s="438"/>
      <c r="K19" s="122"/>
      <c r="L19" s="122"/>
      <c r="M19" s="122"/>
      <c r="N19" s="122"/>
    </row>
    <row r="20" spans="1:14" ht="15.9" customHeight="1" outlineLevel="1" x14ac:dyDescent="0.25">
      <c r="A20" s="433"/>
      <c r="B20" s="435"/>
      <c r="C20" s="101" t="s">
        <v>67</v>
      </c>
      <c r="D20" s="37">
        <f t="shared" si="2"/>
        <v>0</v>
      </c>
      <c r="E20" s="116"/>
      <c r="F20" s="37">
        <f t="shared" si="3"/>
        <v>0</v>
      </c>
      <c r="G20" s="37">
        <f t="shared" si="4"/>
        <v>0</v>
      </c>
      <c r="I20" s="438"/>
      <c r="K20" s="122"/>
      <c r="L20" s="122"/>
      <c r="M20" s="122"/>
      <c r="N20" s="122"/>
    </row>
    <row r="21" spans="1:14" ht="15.9" customHeight="1" x14ac:dyDescent="0.25">
      <c r="A21" s="433"/>
      <c r="B21" s="435"/>
      <c r="C21" s="102" t="s">
        <v>151</v>
      </c>
      <c r="D21" s="37">
        <f t="shared" si="2"/>
        <v>0</v>
      </c>
      <c r="E21" s="116"/>
      <c r="F21" s="37">
        <f t="shared" si="3"/>
        <v>0</v>
      </c>
      <c r="G21" s="147">
        <f t="shared" si="4"/>
        <v>0</v>
      </c>
      <c r="H21" s="11"/>
      <c r="I21" s="438"/>
      <c r="J21" s="12"/>
      <c r="K21" s="122"/>
      <c r="L21" s="122"/>
      <c r="M21" s="122"/>
      <c r="N21" s="122"/>
    </row>
    <row r="22" spans="1:14" ht="15.9" customHeight="1" x14ac:dyDescent="0.25">
      <c r="A22" s="433"/>
      <c r="B22" s="435"/>
      <c r="C22" s="102" t="s">
        <v>41</v>
      </c>
      <c r="D22" s="37">
        <f t="shared" si="2"/>
        <v>0</v>
      </c>
      <c r="E22" s="116"/>
      <c r="F22" s="37">
        <f t="shared" si="3"/>
        <v>0</v>
      </c>
      <c r="G22" s="147">
        <f t="shared" si="4"/>
        <v>0</v>
      </c>
      <c r="H22" s="11"/>
      <c r="I22" s="438"/>
      <c r="J22" s="12"/>
      <c r="K22" s="122"/>
      <c r="L22" s="122"/>
      <c r="M22" s="122"/>
      <c r="N22" s="122"/>
    </row>
    <row r="23" spans="1:14" s="5" customFormat="1" ht="15.9" customHeight="1" x14ac:dyDescent="0.25">
      <c r="A23" s="433"/>
      <c r="B23" s="435"/>
      <c r="C23" s="103" t="s">
        <v>124</v>
      </c>
      <c r="D23" s="37">
        <f t="shared" ref="D23:D31" si="5">D118</f>
        <v>0</v>
      </c>
      <c r="E23" s="116"/>
      <c r="F23" s="37">
        <f t="shared" si="3"/>
        <v>0</v>
      </c>
      <c r="G23" s="147">
        <f t="shared" si="4"/>
        <v>0</v>
      </c>
      <c r="H23" s="7"/>
      <c r="I23" s="438"/>
      <c r="K23" s="122"/>
      <c r="L23" s="122"/>
      <c r="M23" s="122"/>
      <c r="N23" s="122"/>
    </row>
    <row r="24" spans="1:14" ht="15.9" customHeight="1" x14ac:dyDescent="0.25">
      <c r="A24" s="433"/>
      <c r="B24" s="435"/>
      <c r="C24" s="103" t="s">
        <v>5</v>
      </c>
      <c r="D24" s="37">
        <f t="shared" si="5"/>
        <v>0</v>
      </c>
      <c r="E24" s="116"/>
      <c r="F24" s="37">
        <f t="shared" si="3"/>
        <v>0</v>
      </c>
      <c r="G24" s="147">
        <f t="shared" si="4"/>
        <v>0</v>
      </c>
      <c r="H24" s="11"/>
      <c r="I24" s="438"/>
      <c r="J24" s="5"/>
      <c r="K24" s="122"/>
      <c r="L24" s="122"/>
      <c r="M24" s="122"/>
      <c r="N24" s="122"/>
    </row>
    <row r="25" spans="1:14" ht="15.9" customHeight="1" x14ac:dyDescent="0.25">
      <c r="A25" s="433"/>
      <c r="B25" s="435"/>
      <c r="C25" s="103" t="s">
        <v>6</v>
      </c>
      <c r="D25" s="37">
        <f t="shared" si="5"/>
        <v>0</v>
      </c>
      <c r="E25" s="116"/>
      <c r="F25" s="37">
        <f t="shared" si="3"/>
        <v>0</v>
      </c>
      <c r="G25" s="147">
        <f t="shared" si="4"/>
        <v>0</v>
      </c>
      <c r="H25" s="11"/>
      <c r="I25" s="438"/>
      <c r="J25" s="5"/>
      <c r="K25" s="122"/>
      <c r="L25" s="122"/>
      <c r="M25" s="122"/>
      <c r="N25" s="122"/>
    </row>
    <row r="26" spans="1:14" ht="15.9" customHeight="1" x14ac:dyDescent="0.25">
      <c r="A26" s="433"/>
      <c r="B26" s="435"/>
      <c r="C26" s="103" t="s">
        <v>16</v>
      </c>
      <c r="D26" s="37">
        <f t="shared" si="5"/>
        <v>0</v>
      </c>
      <c r="E26" s="116"/>
      <c r="F26" s="37">
        <f t="shared" si="3"/>
        <v>0</v>
      </c>
      <c r="G26" s="147">
        <f t="shared" si="4"/>
        <v>0</v>
      </c>
      <c r="H26" s="11"/>
      <c r="I26" s="438"/>
      <c r="J26" s="15"/>
      <c r="K26" s="122"/>
      <c r="L26" s="122"/>
      <c r="M26" s="122"/>
      <c r="N26" s="122"/>
    </row>
    <row r="27" spans="1:14" ht="15.9" customHeight="1" x14ac:dyDescent="0.25">
      <c r="A27" s="433"/>
      <c r="B27" s="435"/>
      <c r="C27" s="103" t="s">
        <v>7</v>
      </c>
      <c r="D27" s="37">
        <f t="shared" si="5"/>
        <v>0</v>
      </c>
      <c r="E27" s="116"/>
      <c r="F27" s="37">
        <f t="shared" si="3"/>
        <v>0</v>
      </c>
      <c r="G27" s="147">
        <f t="shared" si="4"/>
        <v>0</v>
      </c>
      <c r="H27" s="11"/>
      <c r="I27" s="438"/>
      <c r="J27" s="5"/>
      <c r="K27" s="122"/>
      <c r="L27" s="122"/>
      <c r="M27" s="122"/>
      <c r="N27" s="122"/>
    </row>
    <row r="28" spans="1:14" ht="15.9" customHeight="1" x14ac:dyDescent="0.25">
      <c r="A28" s="433"/>
      <c r="B28" s="435"/>
      <c r="C28" s="103" t="s">
        <v>17</v>
      </c>
      <c r="D28" s="37">
        <f t="shared" si="5"/>
        <v>0</v>
      </c>
      <c r="E28" s="116"/>
      <c r="F28" s="37">
        <f t="shared" si="3"/>
        <v>0</v>
      </c>
      <c r="G28" s="147">
        <f t="shared" si="4"/>
        <v>0</v>
      </c>
      <c r="H28" s="11"/>
      <c r="I28" s="438"/>
      <c r="K28" s="122"/>
      <c r="L28" s="122"/>
      <c r="M28" s="122"/>
      <c r="N28" s="122"/>
    </row>
    <row r="29" spans="1:14" ht="15.9" customHeight="1" x14ac:dyDescent="0.25">
      <c r="A29" s="433"/>
      <c r="B29" s="435"/>
      <c r="C29" s="103" t="s">
        <v>57</v>
      </c>
      <c r="D29" s="37">
        <f t="shared" si="5"/>
        <v>0</v>
      </c>
      <c r="E29" s="116"/>
      <c r="F29" s="37">
        <f t="shared" si="3"/>
        <v>0</v>
      </c>
      <c r="G29" s="147">
        <f>G124-G77</f>
        <v>0</v>
      </c>
      <c r="H29" s="11"/>
      <c r="I29" s="438"/>
      <c r="K29" s="122"/>
      <c r="L29" s="122"/>
      <c r="M29" s="122"/>
      <c r="N29" s="122"/>
    </row>
    <row r="30" spans="1:14" ht="15.9" customHeight="1" x14ac:dyDescent="0.25">
      <c r="A30" s="433"/>
      <c r="B30" s="435"/>
      <c r="C30" s="103" t="s">
        <v>58</v>
      </c>
      <c r="D30" s="37">
        <f t="shared" si="5"/>
        <v>0</v>
      </c>
      <c r="E30" s="116"/>
      <c r="F30" s="37">
        <f t="shared" si="3"/>
        <v>0</v>
      </c>
      <c r="G30" s="147">
        <f>G125-G78</f>
        <v>0</v>
      </c>
      <c r="H30" s="11"/>
      <c r="I30" s="438"/>
      <c r="K30" s="122"/>
      <c r="L30" s="122"/>
      <c r="M30" s="122"/>
      <c r="N30" s="122"/>
    </row>
    <row r="31" spans="1:14" ht="15.9" customHeight="1" x14ac:dyDescent="0.25">
      <c r="A31" s="433"/>
      <c r="B31" s="435"/>
      <c r="C31" s="73" t="s">
        <v>74</v>
      </c>
      <c r="D31" s="37">
        <f t="shared" si="5"/>
        <v>0</v>
      </c>
      <c r="E31" s="116"/>
      <c r="F31" s="37">
        <f t="shared" si="3"/>
        <v>0</v>
      </c>
      <c r="G31" s="147">
        <f>G126-G79</f>
        <v>0</v>
      </c>
      <c r="H31" s="7"/>
      <c r="I31" s="438"/>
      <c r="J31" s="5"/>
      <c r="K31" s="122"/>
      <c r="L31" s="122"/>
      <c r="M31" s="122"/>
      <c r="N31" s="122"/>
    </row>
    <row r="32" spans="1:14" s="7" customFormat="1" ht="18" customHeight="1" x14ac:dyDescent="0.3">
      <c r="A32" s="433"/>
      <c r="B32" s="436"/>
      <c r="C32" s="48" t="s">
        <v>55</v>
      </c>
      <c r="D32" s="49">
        <f>+D10+SUM(D21:D31)</f>
        <v>0</v>
      </c>
      <c r="E32" s="118"/>
      <c r="F32" s="49">
        <f>+F10+SUM(F21:F31)</f>
        <v>0</v>
      </c>
      <c r="G32" s="49">
        <f>+G10+SUM(G21:G31)</f>
        <v>0</v>
      </c>
      <c r="I32" s="439"/>
      <c r="J32" s="16"/>
      <c r="K32" s="132"/>
      <c r="L32" s="132"/>
      <c r="M32" s="132"/>
      <c r="N32" s="132"/>
    </row>
    <row r="33" spans="1:14" ht="6.6" customHeight="1" x14ac:dyDescent="0.3">
      <c r="A33" s="433"/>
      <c r="B33" s="22"/>
      <c r="C33" s="35"/>
      <c r="D33" s="18"/>
      <c r="E33" s="18"/>
      <c r="F33" s="18"/>
      <c r="G33" s="18"/>
      <c r="H33" s="7"/>
      <c r="I33" s="36"/>
      <c r="J33" s="5"/>
      <c r="K33" s="132"/>
      <c r="L33" s="132"/>
      <c r="M33" s="132"/>
      <c r="N33" s="132"/>
    </row>
    <row r="34" spans="1:14" ht="18.75" customHeight="1" x14ac:dyDescent="0.25">
      <c r="A34" s="433"/>
      <c r="B34" s="440" t="s">
        <v>22</v>
      </c>
      <c r="C34" s="38" t="s">
        <v>38</v>
      </c>
      <c r="D34" s="39">
        <f>D129</f>
        <v>0</v>
      </c>
      <c r="E34" s="119"/>
      <c r="F34" s="39">
        <f>F129</f>
        <v>0</v>
      </c>
      <c r="G34" s="39">
        <f>G129-G82</f>
        <v>0</v>
      </c>
      <c r="H34" s="7"/>
      <c r="I34" s="437" t="e">
        <f>+G36/G41</f>
        <v>#DIV/0!</v>
      </c>
      <c r="K34" s="132"/>
      <c r="L34" s="132"/>
      <c r="M34" s="132"/>
      <c r="N34" s="132"/>
    </row>
    <row r="35" spans="1:14" ht="18.75" customHeight="1" x14ac:dyDescent="0.25">
      <c r="A35" s="433"/>
      <c r="B35" s="441"/>
      <c r="C35" s="40" t="s">
        <v>39</v>
      </c>
      <c r="D35" s="37">
        <f>D130</f>
        <v>0</v>
      </c>
      <c r="E35" s="119"/>
      <c r="F35" s="37">
        <f>F130</f>
        <v>0</v>
      </c>
      <c r="G35" s="37">
        <f>G130-G83</f>
        <v>0</v>
      </c>
      <c r="H35" s="7"/>
      <c r="I35" s="438"/>
      <c r="K35" s="132"/>
      <c r="L35" s="132"/>
      <c r="M35" s="132"/>
      <c r="N35" s="132"/>
    </row>
    <row r="36" spans="1:14" s="7" customFormat="1" ht="18.75" customHeight="1" x14ac:dyDescent="0.25">
      <c r="A36" s="433"/>
      <c r="B36" s="442"/>
      <c r="C36" s="97" t="s">
        <v>61</v>
      </c>
      <c r="D36" s="49">
        <f>SUM(D34:D35)</f>
        <v>0</v>
      </c>
      <c r="F36" s="49">
        <f>SUM(F34:F35)</f>
        <v>0</v>
      </c>
      <c r="G36" s="49">
        <f>SUM(G34:G35)</f>
        <v>0</v>
      </c>
      <c r="H36" s="11"/>
      <c r="I36" s="439"/>
      <c r="K36" s="122"/>
      <c r="L36" s="132"/>
    </row>
    <row r="37" spans="1:14" s="7" customFormat="1" ht="15.6" x14ac:dyDescent="0.3">
      <c r="A37" s="433"/>
      <c r="B37" s="22"/>
      <c r="C37" s="19"/>
      <c r="D37" s="95"/>
      <c r="E37" s="95"/>
      <c r="F37" s="95"/>
      <c r="G37" s="95"/>
      <c r="H37" s="11"/>
      <c r="I37" s="36"/>
      <c r="K37" s="122"/>
      <c r="L37" s="132"/>
    </row>
    <row r="38" spans="1:14" s="7" customFormat="1" ht="15.75" customHeight="1" x14ac:dyDescent="0.3">
      <c r="A38" s="433"/>
      <c r="B38" s="425" t="s">
        <v>24</v>
      </c>
      <c r="C38" s="425"/>
      <c r="D38" s="50">
        <f t="shared" ref="D38:F38" si="6">D41-D39</f>
        <v>0</v>
      </c>
      <c r="F38" s="50">
        <f t="shared" si="6"/>
        <v>0</v>
      </c>
      <c r="G38" s="50">
        <f>G41-G39</f>
        <v>0</v>
      </c>
      <c r="H38" s="11"/>
      <c r="I38" s="51" t="e">
        <f>+G38/$G$41</f>
        <v>#DIV/0!</v>
      </c>
      <c r="K38" s="127"/>
      <c r="L38" s="126"/>
    </row>
    <row r="39" spans="1:14" s="7" customFormat="1" ht="15.75" customHeight="1" x14ac:dyDescent="0.25">
      <c r="A39" s="433"/>
      <c r="B39" s="425" t="s">
        <v>25</v>
      </c>
      <c r="C39" s="425"/>
      <c r="D39" s="50">
        <f>+D21+D22+D23+D36</f>
        <v>0</v>
      </c>
      <c r="F39" s="50">
        <f>+F21+F22+F23+F36</f>
        <v>0</v>
      </c>
      <c r="G39" s="50">
        <f>+G21+G22+G23+G36</f>
        <v>0</v>
      </c>
      <c r="H39" s="62"/>
      <c r="I39" s="51" t="e">
        <f>+G39/$G$41</f>
        <v>#DIV/0!</v>
      </c>
      <c r="K39" s="127"/>
      <c r="L39" s="126"/>
    </row>
    <row r="40" spans="1:14" ht="13.8" x14ac:dyDescent="0.25">
      <c r="B40" s="22"/>
      <c r="C40" s="19"/>
      <c r="D40" s="23"/>
      <c r="E40" s="17"/>
      <c r="F40" s="21"/>
      <c r="G40" s="21"/>
      <c r="H40" s="11"/>
      <c r="I40" s="22"/>
      <c r="K40" s="122"/>
      <c r="L40" s="26"/>
    </row>
    <row r="41" spans="1:14" ht="24.75" customHeight="1" x14ac:dyDescent="0.3">
      <c r="A41" s="426" t="s">
        <v>26</v>
      </c>
      <c r="B41" s="427" t="s">
        <v>75</v>
      </c>
      <c r="C41" s="428"/>
      <c r="D41" s="44">
        <f>+D32+D36</f>
        <v>0</v>
      </c>
      <c r="E41" s="111"/>
      <c r="F41" s="44">
        <f>+F32+F36</f>
        <v>0</v>
      </c>
      <c r="G41" s="44">
        <f>+G32+G36</f>
        <v>0</v>
      </c>
      <c r="H41" s="11"/>
      <c r="I41" s="283">
        <f>G41+G52-G140</f>
        <v>0</v>
      </c>
      <c r="J41" s="364"/>
      <c r="K41" s="364"/>
      <c r="L41" s="26"/>
    </row>
    <row r="42" spans="1:14" ht="14.25" customHeight="1" x14ac:dyDescent="0.25">
      <c r="A42" s="426"/>
      <c r="B42" s="429" t="s">
        <v>49</v>
      </c>
      <c r="C42" s="430"/>
      <c r="D42" s="41"/>
      <c r="E42" s="7"/>
      <c r="F42" s="223">
        <f>F141</f>
        <v>0</v>
      </c>
      <c r="G42" s="223">
        <f>G141</f>
        <v>0</v>
      </c>
      <c r="H42" s="11"/>
      <c r="I42" s="104"/>
      <c r="K42" s="2"/>
      <c r="L42" s="26"/>
    </row>
    <row r="43" spans="1:14" ht="14.25" customHeight="1" x14ac:dyDescent="0.25">
      <c r="A43" s="426"/>
      <c r="B43" s="429" t="s">
        <v>50</v>
      </c>
      <c r="C43" s="430"/>
      <c r="D43" s="41"/>
      <c r="E43" s="7"/>
      <c r="F43" s="223">
        <f>F142</f>
        <v>0</v>
      </c>
      <c r="G43" s="223">
        <f>G142</f>
        <v>0</v>
      </c>
      <c r="H43" s="11"/>
      <c r="I43" s="104"/>
      <c r="K43" s="2"/>
      <c r="L43" s="26"/>
    </row>
    <row r="44" spans="1:14" ht="25.5" customHeight="1" x14ac:dyDescent="0.25">
      <c r="A44" s="426"/>
      <c r="B44" s="427" t="s">
        <v>76</v>
      </c>
      <c r="C44" s="428"/>
      <c r="D44" s="44">
        <f>+D41</f>
        <v>0</v>
      </c>
      <c r="E44" s="62"/>
      <c r="F44" s="46">
        <f t="shared" ref="F44" si="7">+F41-F42-F43</f>
        <v>0</v>
      </c>
      <c r="G44" s="46">
        <f>+G41-G42-G43</f>
        <v>0</v>
      </c>
      <c r="H44" s="11"/>
      <c r="I44" s="62"/>
      <c r="K44" s="127"/>
      <c r="L44" s="26"/>
    </row>
    <row r="45" spans="1:14" ht="14.25" customHeight="1" x14ac:dyDescent="0.25">
      <c r="A45" s="426"/>
      <c r="B45" s="429" t="s">
        <v>77</v>
      </c>
      <c r="C45" s="430"/>
      <c r="D45" s="52"/>
      <c r="E45" s="62"/>
      <c r="F45" s="37">
        <f>F144</f>
        <v>0</v>
      </c>
      <c r="G45" s="37">
        <f>G144</f>
        <v>0</v>
      </c>
      <c r="H45" s="11"/>
      <c r="I45" s="112"/>
      <c r="K45" s="2"/>
      <c r="L45" s="26"/>
    </row>
    <row r="46" spans="1:14" ht="33" customHeight="1" x14ac:dyDescent="0.25">
      <c r="A46" s="426"/>
      <c r="B46" s="431" t="s">
        <v>84</v>
      </c>
      <c r="C46" s="432"/>
      <c r="D46" s="44">
        <f>+D44</f>
        <v>0</v>
      </c>
      <c r="E46" s="62"/>
      <c r="F46" s="47">
        <f t="shared" ref="F46:G46" si="8">+F44-F45</f>
        <v>0</v>
      </c>
      <c r="G46" s="47">
        <f t="shared" si="8"/>
        <v>0</v>
      </c>
      <c r="H46" s="11"/>
      <c r="I46" s="62"/>
      <c r="K46" s="127"/>
      <c r="L46" s="26"/>
      <c r="M46" s="13"/>
    </row>
    <row r="47" spans="1:14" customFormat="1" ht="14.4" x14ac:dyDescent="0.3">
      <c r="K47" s="122"/>
      <c r="L47" s="128"/>
    </row>
    <row r="48" spans="1:14" customFormat="1" ht="27.75" customHeight="1" x14ac:dyDescent="0.3">
      <c r="A48" s="420" t="s">
        <v>48</v>
      </c>
      <c r="B48" s="421"/>
      <c r="C48" s="421"/>
      <c r="D48" s="421"/>
      <c r="E48" s="421"/>
      <c r="F48" s="421"/>
      <c r="G48" s="421"/>
      <c r="H48" s="421"/>
      <c r="I48" s="422"/>
      <c r="K48" s="122"/>
      <c r="L48" s="128"/>
    </row>
    <row r="49" spans="1:12" customFormat="1" ht="8.25" customHeight="1" x14ac:dyDescent="0.3">
      <c r="K49" s="122"/>
      <c r="L49" s="128"/>
    </row>
    <row r="50" spans="1:12" s="5" customFormat="1" ht="30" customHeight="1" x14ac:dyDescent="0.3">
      <c r="C50" s="42"/>
      <c r="D50" s="74" t="str">
        <f>D8</f>
        <v>Meta 
2025</v>
      </c>
      <c r="F50" s="74" t="str">
        <f>+F8</f>
        <v>Recaudación
 2024</v>
      </c>
      <c r="G50" s="74" t="str">
        <f>+G8</f>
        <v>Recaudación 
2025</v>
      </c>
      <c r="I50"/>
      <c r="K50" s="122"/>
      <c r="L50" s="29"/>
    </row>
    <row r="51" spans="1:12" s="29" customFormat="1" ht="14.4" x14ac:dyDescent="0.3">
      <c r="C51" s="260"/>
      <c r="D51" s="174"/>
      <c r="F51" s="174"/>
      <c r="G51" s="174"/>
      <c r="I51" s="128"/>
      <c r="K51" s="122"/>
    </row>
    <row r="52" spans="1:12" s="29" customFormat="1" ht="15.6" x14ac:dyDescent="0.3">
      <c r="A52" s="419" t="s">
        <v>47</v>
      </c>
      <c r="B52" s="419"/>
      <c r="C52" s="419"/>
      <c r="D52" s="82">
        <f>D55+D87+D94</f>
        <v>0</v>
      </c>
      <c r="E52"/>
      <c r="F52" s="82">
        <f>F55+F87+F94</f>
        <v>0</v>
      </c>
      <c r="G52" s="82">
        <f>G55+G87+G94</f>
        <v>0</v>
      </c>
      <c r="I52" s="128"/>
      <c r="K52" s="122"/>
    </row>
    <row r="53" spans="1:12" s="29" customFormat="1" ht="9.4499999999999993" customHeight="1" x14ac:dyDescent="0.3">
      <c r="C53" s="260"/>
      <c r="D53" s="174"/>
      <c r="F53" s="174"/>
      <c r="G53" s="174"/>
      <c r="I53" s="128"/>
      <c r="K53" s="122"/>
    </row>
    <row r="54" spans="1:12" customFormat="1" ht="8.25" customHeight="1" x14ac:dyDescent="0.3">
      <c r="K54" s="122"/>
      <c r="L54" s="128"/>
    </row>
    <row r="55" spans="1:12" s="7" customFormat="1" ht="19.5" customHeight="1" x14ac:dyDescent="0.3">
      <c r="A55" s="423" t="s">
        <v>95</v>
      </c>
      <c r="B55" s="423"/>
      <c r="C55" s="424"/>
      <c r="D55" s="205"/>
      <c r="E55"/>
      <c r="F55" s="261">
        <f>SUM(F58:F84)</f>
        <v>0</v>
      </c>
      <c r="G55" s="261">
        <f>SUM(G67:G79)+G58+G84</f>
        <v>0</v>
      </c>
      <c r="H55"/>
      <c r="I55" s="124"/>
      <c r="J55" s="205"/>
      <c r="K55" s="122"/>
      <c r="L55" s="126"/>
    </row>
    <row r="56" spans="1:12" customFormat="1" ht="6" customHeight="1" x14ac:dyDescent="0.3">
      <c r="K56" s="122"/>
      <c r="L56" s="128"/>
    </row>
    <row r="57" spans="1:12" customFormat="1" ht="0.6" customHeight="1" outlineLevel="1" x14ac:dyDescent="0.3">
      <c r="K57" s="122"/>
      <c r="L57" s="128"/>
    </row>
    <row r="58" spans="1:12" s="5" customFormat="1" ht="15.9" customHeight="1" outlineLevel="2" x14ac:dyDescent="0.3">
      <c r="A58" s="459" t="s">
        <v>20</v>
      </c>
      <c r="B58" s="475" t="s">
        <v>21</v>
      </c>
      <c r="C58" s="64" t="s">
        <v>1</v>
      </c>
      <c r="D58" s="176"/>
      <c r="E58" s="66"/>
      <c r="F58" s="79">
        <v>0</v>
      </c>
      <c r="G58" s="79">
        <v>0</v>
      </c>
      <c r="H58"/>
      <c r="I58" s="124"/>
    </row>
    <row r="59" spans="1:12" s="5" customFormat="1" ht="15.9" customHeight="1" outlineLevel="2" x14ac:dyDescent="0.3">
      <c r="A59" s="459"/>
      <c r="B59" s="475"/>
      <c r="C59" s="68" t="s">
        <v>11</v>
      </c>
      <c r="D59" s="176"/>
      <c r="E59" s="66"/>
      <c r="F59" s="69">
        <v>0</v>
      </c>
      <c r="G59" s="69">
        <v>0</v>
      </c>
      <c r="H59"/>
      <c r="I59"/>
    </row>
    <row r="60" spans="1:12" s="5" customFormat="1" ht="15.9" customHeight="1" outlineLevel="2" x14ac:dyDescent="0.3">
      <c r="A60" s="459"/>
      <c r="B60" s="475"/>
      <c r="C60" s="68" t="s">
        <v>15</v>
      </c>
      <c r="D60" s="176"/>
      <c r="E60" s="66"/>
      <c r="F60" s="69">
        <v>0</v>
      </c>
      <c r="G60" s="69">
        <v>0</v>
      </c>
      <c r="H60"/>
      <c r="I60"/>
    </row>
    <row r="61" spans="1:12" s="5" customFormat="1" ht="15.9" customHeight="1" outlineLevel="2" x14ac:dyDescent="0.3">
      <c r="A61" s="459"/>
      <c r="B61" s="475"/>
      <c r="C61" s="68" t="s">
        <v>2</v>
      </c>
      <c r="D61" s="176"/>
      <c r="E61" s="66"/>
      <c r="F61" s="69">
        <v>0</v>
      </c>
      <c r="G61" s="69">
        <v>0</v>
      </c>
      <c r="H61"/>
      <c r="I61" s="227"/>
    </row>
    <row r="62" spans="1:12" s="5" customFormat="1" ht="15.9" customHeight="1" outlineLevel="2" x14ac:dyDescent="0.3">
      <c r="A62" s="459"/>
      <c r="B62" s="475"/>
      <c r="C62" s="71" t="s">
        <v>14</v>
      </c>
      <c r="D62" s="176"/>
      <c r="E62" s="66"/>
      <c r="F62" s="69">
        <v>0</v>
      </c>
      <c r="G62" s="69">
        <v>0</v>
      </c>
      <c r="H62"/>
      <c r="I62"/>
    </row>
    <row r="63" spans="1:12" s="5" customFormat="1" ht="15.9" customHeight="1" outlineLevel="2" x14ac:dyDescent="0.3">
      <c r="A63" s="459"/>
      <c r="B63" s="475"/>
      <c r="C63" s="71" t="s">
        <v>13</v>
      </c>
      <c r="D63" s="176"/>
      <c r="E63" s="66"/>
      <c r="F63" s="69">
        <v>0</v>
      </c>
      <c r="G63" s="69">
        <v>0</v>
      </c>
      <c r="H63"/>
      <c r="I63"/>
    </row>
    <row r="64" spans="1:12" s="5" customFormat="1" ht="15.9" customHeight="1" outlineLevel="2" x14ac:dyDescent="0.3">
      <c r="A64" s="459"/>
      <c r="B64" s="475"/>
      <c r="C64" s="71" t="s">
        <v>12</v>
      </c>
      <c r="D64" s="176"/>
      <c r="E64" s="66"/>
      <c r="F64" s="69">
        <v>0</v>
      </c>
      <c r="G64" s="69">
        <v>0</v>
      </c>
      <c r="H64"/>
      <c r="I64"/>
    </row>
    <row r="65" spans="1:10" s="5" customFormat="1" ht="15.9" customHeight="1" outlineLevel="2" x14ac:dyDescent="0.3">
      <c r="A65" s="459"/>
      <c r="B65" s="475"/>
      <c r="C65" s="71" t="s">
        <v>63</v>
      </c>
      <c r="D65" s="176"/>
      <c r="E65" s="66"/>
      <c r="F65" s="69">
        <v>0</v>
      </c>
      <c r="G65" s="69">
        <v>0</v>
      </c>
      <c r="H65"/>
      <c r="I65"/>
      <c r="J65" s="12"/>
    </row>
    <row r="66" spans="1:10" s="5" customFormat="1" ht="15.9" customHeight="1" outlineLevel="2" x14ac:dyDescent="0.3">
      <c r="A66" s="459"/>
      <c r="B66" s="475"/>
      <c r="C66" s="71" t="s">
        <v>67</v>
      </c>
      <c r="D66" s="176"/>
      <c r="E66" s="66"/>
      <c r="F66" s="69">
        <v>0</v>
      </c>
      <c r="G66" s="69">
        <v>0</v>
      </c>
      <c r="H66"/>
      <c r="I66"/>
    </row>
    <row r="67" spans="1:10" s="5" customFormat="1" ht="15.9" customHeight="1" outlineLevel="2" x14ac:dyDescent="0.3">
      <c r="A67" s="459"/>
      <c r="B67" s="475"/>
      <c r="C67" s="72" t="s">
        <v>40</v>
      </c>
      <c r="D67" s="176"/>
      <c r="E67" s="66"/>
      <c r="F67" s="69">
        <v>0</v>
      </c>
      <c r="G67" s="69">
        <v>0</v>
      </c>
      <c r="H67"/>
      <c r="I67"/>
    </row>
    <row r="68" spans="1:10" s="5" customFormat="1" ht="15.9" customHeight="1" outlineLevel="2" x14ac:dyDescent="0.3">
      <c r="A68" s="459"/>
      <c r="B68" s="475"/>
      <c r="C68" s="72" t="s">
        <v>41</v>
      </c>
      <c r="D68" s="176"/>
      <c r="E68" s="66"/>
      <c r="F68" s="69">
        <v>0</v>
      </c>
      <c r="G68" s="69">
        <v>0</v>
      </c>
      <c r="H68"/>
      <c r="I68"/>
    </row>
    <row r="69" spans="1:10" s="5" customFormat="1" ht="15.9" customHeight="1" outlineLevel="2" x14ac:dyDescent="0.3">
      <c r="A69" s="459"/>
      <c r="B69" s="475"/>
      <c r="C69" s="73" t="s">
        <v>18</v>
      </c>
      <c r="D69" s="176"/>
      <c r="E69" s="66"/>
      <c r="F69" s="69">
        <v>0</v>
      </c>
      <c r="G69" s="69">
        <v>0</v>
      </c>
      <c r="H69"/>
      <c r="I69"/>
    </row>
    <row r="70" spans="1:10" s="5" customFormat="1" ht="15.9" customHeight="1" outlineLevel="2" x14ac:dyDescent="0.3">
      <c r="A70" s="459"/>
      <c r="B70" s="475"/>
      <c r="C70" s="73" t="s">
        <v>5</v>
      </c>
      <c r="D70" s="176"/>
      <c r="E70" s="66"/>
      <c r="F70" s="69">
        <v>0</v>
      </c>
      <c r="G70" s="69">
        <v>0</v>
      </c>
      <c r="H70"/>
      <c r="I70"/>
    </row>
    <row r="71" spans="1:10" s="5" customFormat="1" ht="15.9" customHeight="1" outlineLevel="2" x14ac:dyDescent="0.3">
      <c r="A71" s="459"/>
      <c r="B71" s="475"/>
      <c r="C71" s="73" t="s">
        <v>6</v>
      </c>
      <c r="D71" s="176"/>
      <c r="E71" s="66"/>
      <c r="F71" s="69">
        <v>0</v>
      </c>
      <c r="G71" s="69">
        <v>0</v>
      </c>
      <c r="H71"/>
      <c r="I71"/>
    </row>
    <row r="72" spans="1:10" s="5" customFormat="1" ht="15.9" customHeight="1" outlineLevel="2" x14ac:dyDescent="0.3">
      <c r="A72" s="459"/>
      <c r="B72" s="475"/>
      <c r="C72" s="73" t="s">
        <v>16</v>
      </c>
      <c r="D72" s="176"/>
      <c r="E72" s="66"/>
      <c r="F72" s="69">
        <v>0</v>
      </c>
      <c r="G72" s="69">
        <v>0</v>
      </c>
      <c r="H72"/>
      <c r="I72"/>
    </row>
    <row r="73" spans="1:10" s="5" customFormat="1" ht="15.9" customHeight="1" outlineLevel="2" x14ac:dyDescent="0.3">
      <c r="A73" s="459"/>
      <c r="B73" s="475"/>
      <c r="C73" s="73" t="s">
        <v>7</v>
      </c>
      <c r="D73" s="176"/>
      <c r="E73" s="66"/>
      <c r="F73" s="69">
        <v>0</v>
      </c>
      <c r="G73" s="69">
        <v>0</v>
      </c>
      <c r="H73"/>
      <c r="I73"/>
    </row>
    <row r="74" spans="1:10" s="5" customFormat="1" ht="15.9" customHeight="1" outlineLevel="2" x14ac:dyDescent="0.3">
      <c r="A74" s="459"/>
      <c r="B74" s="475"/>
      <c r="C74" s="73" t="s">
        <v>17</v>
      </c>
      <c r="D74" s="176"/>
      <c r="E74" s="66"/>
      <c r="F74" s="69">
        <v>0</v>
      </c>
      <c r="G74" s="69">
        <v>0</v>
      </c>
      <c r="H74"/>
      <c r="I74"/>
    </row>
    <row r="75" spans="1:10" s="5" customFormat="1" ht="15.9" customHeight="1" outlineLevel="2" x14ac:dyDescent="0.3">
      <c r="A75" s="459"/>
      <c r="B75" s="475"/>
      <c r="C75" s="73" t="s">
        <v>96</v>
      </c>
      <c r="D75" s="176"/>
      <c r="E75" s="66"/>
      <c r="F75" s="69">
        <v>0</v>
      </c>
      <c r="G75" s="69">
        <v>0</v>
      </c>
      <c r="H75"/>
      <c r="I75"/>
    </row>
    <row r="76" spans="1:10" s="5" customFormat="1" ht="15.9" customHeight="1" outlineLevel="2" x14ac:dyDescent="0.3">
      <c r="A76" s="459"/>
      <c r="B76" s="475"/>
      <c r="C76" s="73" t="s">
        <v>97</v>
      </c>
      <c r="D76" s="176"/>
      <c r="E76" s="66"/>
      <c r="F76" s="69">
        <v>0</v>
      </c>
      <c r="G76" s="69">
        <v>0</v>
      </c>
      <c r="H76"/>
      <c r="I76"/>
    </row>
    <row r="77" spans="1:10" s="5" customFormat="1" ht="15.9" customHeight="1" outlineLevel="2" x14ac:dyDescent="0.3">
      <c r="A77" s="459"/>
      <c r="B77" s="475"/>
      <c r="C77" s="73" t="s">
        <v>57</v>
      </c>
      <c r="D77" s="176"/>
      <c r="E77" s="66"/>
      <c r="F77" s="69">
        <v>0</v>
      </c>
      <c r="G77" s="69">
        <v>0</v>
      </c>
      <c r="H77"/>
      <c r="I77"/>
    </row>
    <row r="78" spans="1:10" s="5" customFormat="1" ht="15.9" customHeight="1" outlineLevel="2" x14ac:dyDescent="0.3">
      <c r="A78" s="459"/>
      <c r="B78" s="475"/>
      <c r="C78" s="73" t="s">
        <v>58</v>
      </c>
      <c r="D78" s="176"/>
      <c r="E78" s="66"/>
      <c r="F78" s="69">
        <v>0</v>
      </c>
      <c r="G78" s="69">
        <v>0</v>
      </c>
      <c r="H78"/>
      <c r="I78"/>
    </row>
    <row r="79" spans="1:10" s="5" customFormat="1" ht="15.9" customHeight="1" outlineLevel="2" x14ac:dyDescent="0.3">
      <c r="A79" s="459"/>
      <c r="B79" s="475"/>
      <c r="C79" s="73" t="s">
        <v>74</v>
      </c>
      <c r="D79" s="176"/>
      <c r="E79" s="66"/>
      <c r="F79" s="69">
        <v>0</v>
      </c>
      <c r="G79" s="69">
        <v>0</v>
      </c>
      <c r="H79"/>
      <c r="I79" s="124"/>
    </row>
    <row r="80" spans="1:10" s="5" customFormat="1" ht="15.9" customHeight="1" outlineLevel="2" x14ac:dyDescent="0.3">
      <c r="A80" s="459"/>
      <c r="B80" s="475"/>
      <c r="C80" s="181" t="s">
        <v>55</v>
      </c>
      <c r="D80" s="176"/>
      <c r="E80" s="66"/>
      <c r="F80" s="187">
        <f>SUM(F67:F79)+F58</f>
        <v>0</v>
      </c>
      <c r="G80" s="187">
        <f>SUM(G67:G79)+G58</f>
        <v>0</v>
      </c>
      <c r="H80"/>
      <c r="I80" s="111"/>
    </row>
    <row r="81" spans="1:12" s="5" customFormat="1" ht="6" customHeight="1" outlineLevel="2" x14ac:dyDescent="0.3">
      <c r="A81" s="459"/>
      <c r="B81" s="178"/>
      <c r="C81" s="182"/>
      <c r="D81" s="176"/>
      <c r="E81" s="180"/>
      <c r="F81" s="176"/>
      <c r="G81" s="176"/>
      <c r="H81"/>
      <c r="I81"/>
    </row>
    <row r="82" spans="1:12" s="5" customFormat="1" ht="15.9" customHeight="1" outlineLevel="2" x14ac:dyDescent="0.3">
      <c r="A82" s="459"/>
      <c r="B82" s="476" t="s">
        <v>22</v>
      </c>
      <c r="C82" s="38" t="s">
        <v>38</v>
      </c>
      <c r="D82" s="176"/>
      <c r="E82" s="66"/>
      <c r="F82" s="79">
        <v>0</v>
      </c>
      <c r="G82" s="79">
        <v>0</v>
      </c>
      <c r="H82"/>
      <c r="I82"/>
    </row>
    <row r="83" spans="1:12" s="5" customFormat="1" ht="15.9" customHeight="1" outlineLevel="2" x14ac:dyDescent="0.3">
      <c r="A83" s="459"/>
      <c r="B83" s="476"/>
      <c r="C83" s="40" t="s">
        <v>39</v>
      </c>
      <c r="D83" s="176"/>
      <c r="E83" s="66"/>
      <c r="F83" s="69">
        <v>0</v>
      </c>
      <c r="G83" s="69">
        <v>0</v>
      </c>
      <c r="H83"/>
      <c r="I83"/>
    </row>
    <row r="84" spans="1:12" s="5" customFormat="1" ht="15.9" customHeight="1" outlineLevel="2" x14ac:dyDescent="0.3">
      <c r="A84" s="459"/>
      <c r="B84" s="476"/>
      <c r="C84" s="75" t="s">
        <v>61</v>
      </c>
      <c r="D84" s="176"/>
      <c r="E84" s="66"/>
      <c r="F84" s="75">
        <v>0</v>
      </c>
      <c r="G84" s="243">
        <f>SUM(G82:G83)</f>
        <v>0</v>
      </c>
      <c r="H84"/>
      <c r="I84"/>
    </row>
    <row r="85" spans="1:12" s="29" customFormat="1" ht="15.9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8"/>
    </row>
    <row r="86" spans="1:12" s="29" customFormat="1" ht="15.9" customHeight="1" outlineLevel="1" x14ac:dyDescent="0.3">
      <c r="A86" s="177"/>
      <c r="B86" s="178"/>
      <c r="C86" s="179"/>
      <c r="D86" s="176"/>
      <c r="E86" s="180"/>
      <c r="F86" s="176"/>
      <c r="G86" s="176"/>
      <c r="H86" s="128"/>
      <c r="I86" s="128"/>
    </row>
    <row r="87" spans="1:12" s="29" customFormat="1" ht="15.9" customHeight="1" outlineLevel="1" x14ac:dyDescent="0.3">
      <c r="A87" s="489" t="s">
        <v>119</v>
      </c>
      <c r="B87" s="489"/>
      <c r="C87" s="490"/>
      <c r="D87" s="256">
        <f>D89+D90</f>
        <v>0</v>
      </c>
      <c r="E87" s="128"/>
      <c r="F87" s="256">
        <f>F89+F90</f>
        <v>0</v>
      </c>
      <c r="G87" s="256">
        <f>G89+G90</f>
        <v>0</v>
      </c>
      <c r="H87" s="128"/>
      <c r="I87" s="128"/>
    </row>
    <row r="88" spans="1:12" s="29" customFormat="1" ht="7.2" customHeight="1" outlineLevel="1" x14ac:dyDescent="0.3">
      <c r="A88"/>
      <c r="B88"/>
      <c r="C88"/>
      <c r="D88"/>
      <c r="E88" s="128"/>
      <c r="F88"/>
      <c r="G88"/>
      <c r="H88" s="128"/>
      <c r="I88" s="128"/>
    </row>
    <row r="89" spans="1:12" s="29" customFormat="1" ht="19.2" customHeight="1" outlineLevel="1" x14ac:dyDescent="0.3">
      <c r="A89" s="459"/>
      <c r="B89" s="488" t="s">
        <v>120</v>
      </c>
      <c r="C89" s="252" t="s">
        <v>96</v>
      </c>
      <c r="D89" s="254">
        <f>D133</f>
        <v>0</v>
      </c>
      <c r="E89" s="176"/>
      <c r="F89" s="254">
        <f>F133</f>
        <v>0</v>
      </c>
      <c r="G89" s="254">
        <f>G133-G75</f>
        <v>0</v>
      </c>
      <c r="H89" s="128"/>
      <c r="I89" s="128"/>
    </row>
    <row r="90" spans="1:12" s="29" customFormat="1" ht="19.2" customHeight="1" outlineLevel="1" x14ac:dyDescent="0.3">
      <c r="A90" s="459"/>
      <c r="B90" s="488"/>
      <c r="C90" s="253" t="s">
        <v>97</v>
      </c>
      <c r="D90" s="234">
        <f>D134</f>
        <v>0</v>
      </c>
      <c r="E90" s="176"/>
      <c r="F90" s="234">
        <f>F134</f>
        <v>0</v>
      </c>
      <c r="G90" s="234">
        <f>G134-G76</f>
        <v>0</v>
      </c>
      <c r="H90" s="128"/>
      <c r="I90" s="128"/>
    </row>
    <row r="91" spans="1:12" s="29" customFormat="1" ht="19.2" customHeight="1" outlineLevel="1" x14ac:dyDescent="0.3">
      <c r="A91" s="459"/>
      <c r="B91" s="488"/>
      <c r="C91" s="259" t="s">
        <v>121</v>
      </c>
      <c r="D91" s="257"/>
      <c r="E91" s="251"/>
      <c r="F91" s="257"/>
      <c r="G91" s="258">
        <f>SUM(G89:G90)</f>
        <v>0</v>
      </c>
      <c r="H91" s="128"/>
      <c r="I91" s="128"/>
    </row>
    <row r="92" spans="1:12" s="29" customFormat="1" ht="15.9" customHeight="1" outlineLevel="1" x14ac:dyDescent="0.3">
      <c r="A92" s="177"/>
      <c r="B92" s="178"/>
      <c r="C92" s="179"/>
      <c r="D92" s="176"/>
      <c r="E92" s="180"/>
      <c r="F92" s="176"/>
      <c r="G92" s="176"/>
      <c r="H92" s="128"/>
      <c r="I92" s="128"/>
    </row>
    <row r="93" spans="1:12" customFormat="1" ht="18.75" customHeight="1" x14ac:dyDescent="0.3">
      <c r="K93" s="122"/>
      <c r="L93" s="128"/>
    </row>
    <row r="94" spans="1:12" customFormat="1" ht="18.75" customHeight="1" x14ac:dyDescent="0.3">
      <c r="A94" s="485" t="s">
        <v>127</v>
      </c>
      <c r="B94" s="485"/>
      <c r="C94" s="486"/>
      <c r="D94" s="128"/>
      <c r="E94" s="128"/>
      <c r="F94" s="273">
        <f>F96</f>
        <v>0</v>
      </c>
      <c r="G94" s="274">
        <f>G96</f>
        <v>0</v>
      </c>
      <c r="K94" s="122"/>
      <c r="L94" s="128"/>
    </row>
    <row r="95" spans="1:12" customFormat="1" ht="6.6" customHeight="1" x14ac:dyDescent="0.3">
      <c r="D95" s="128"/>
      <c r="E95" s="128"/>
      <c r="K95" s="122"/>
      <c r="L95" s="128"/>
    </row>
    <row r="96" spans="1:12" customFormat="1" ht="18.75" customHeight="1" x14ac:dyDescent="0.3">
      <c r="A96" s="459"/>
      <c r="B96" s="487" t="s">
        <v>129</v>
      </c>
      <c r="C96" s="277" t="s">
        <v>130</v>
      </c>
      <c r="D96" s="176"/>
      <c r="E96" s="176"/>
      <c r="F96" s="79">
        <v>0</v>
      </c>
      <c r="G96" s="350">
        <v>0</v>
      </c>
      <c r="K96" s="122"/>
      <c r="L96" s="128"/>
    </row>
    <row r="97" spans="1:14" customFormat="1" ht="18.75" customHeight="1" x14ac:dyDescent="0.3">
      <c r="A97" s="459"/>
      <c r="B97" s="487"/>
      <c r="C97" s="272" t="s">
        <v>128</v>
      </c>
      <c r="D97" s="127"/>
      <c r="E97" s="251"/>
      <c r="F97" s="275">
        <f>F96</f>
        <v>0</v>
      </c>
      <c r="G97" s="276">
        <f>SUM(G96:G96)</f>
        <v>0</v>
      </c>
      <c r="K97" s="122"/>
      <c r="L97" s="128"/>
    </row>
    <row r="98" spans="1:14" customFormat="1" ht="18.75" customHeight="1" x14ac:dyDescent="0.3">
      <c r="K98" s="122"/>
      <c r="L98" s="128"/>
    </row>
    <row r="99" spans="1:14" customFormat="1" ht="18.75" customHeight="1" x14ac:dyDescent="0.3">
      <c r="K99" s="122"/>
      <c r="L99" s="128"/>
    </row>
    <row r="100" spans="1:14" customFormat="1" ht="18.75" customHeight="1" x14ac:dyDescent="0.3">
      <c r="K100" s="122"/>
      <c r="L100" s="128"/>
    </row>
    <row r="101" spans="1:14" ht="33" customHeight="1" x14ac:dyDescent="0.25">
      <c r="A101" s="461" t="s">
        <v>51</v>
      </c>
      <c r="B101" s="462"/>
      <c r="C101" s="462"/>
      <c r="D101" s="462"/>
      <c r="E101" s="462"/>
      <c r="F101" s="462"/>
      <c r="G101" s="462"/>
      <c r="H101" s="462"/>
      <c r="I101" s="463"/>
      <c r="K101" s="122"/>
      <c r="L101" s="26"/>
    </row>
    <row r="102" spans="1:14" ht="8.25" customHeight="1" x14ac:dyDescent="0.3">
      <c r="C102" s="3"/>
      <c r="D102"/>
      <c r="G102" s="4"/>
      <c r="K102" s="122"/>
      <c r="L102" s="26"/>
    </row>
    <row r="103" spans="1:14" s="5" customFormat="1" ht="51" customHeight="1" x14ac:dyDescent="0.3">
      <c r="C103" s="42"/>
      <c r="D103" s="83" t="str">
        <f>+D8</f>
        <v>Meta 
2025</v>
      </c>
      <c r="E103"/>
      <c r="F103" s="83" t="str">
        <f>+F8</f>
        <v>Recaudación
 2024</v>
      </c>
      <c r="G103" s="83" t="str">
        <f>+G8</f>
        <v>Recaudación 
2025</v>
      </c>
      <c r="H103"/>
      <c r="I103" s="83" t="str">
        <f>+I8</f>
        <v>Participación de la Recaudación 2025</v>
      </c>
      <c r="J103" s="29"/>
      <c r="K103" s="122"/>
      <c r="L103" s="29"/>
      <c r="M103" s="268"/>
      <c r="N103" s="29"/>
    </row>
    <row r="104" spans="1:14" customFormat="1" ht="6" customHeight="1" x14ac:dyDescent="0.3">
      <c r="J104" s="128"/>
      <c r="K104" s="129"/>
      <c r="L104" s="128"/>
      <c r="M104" s="128"/>
      <c r="N104" s="128"/>
    </row>
    <row r="105" spans="1:14" s="5" customFormat="1" ht="15.9" customHeight="1" x14ac:dyDescent="0.25">
      <c r="A105" s="464" t="s">
        <v>20</v>
      </c>
      <c r="B105" s="465" t="s">
        <v>21</v>
      </c>
      <c r="C105" s="99" t="s">
        <v>1</v>
      </c>
      <c r="D105" s="233"/>
      <c r="E105" s="66"/>
      <c r="F105" s="233"/>
      <c r="G105" s="233"/>
      <c r="H105" s="11"/>
      <c r="I105" s="468" t="e">
        <f>+G127/G140</f>
        <v>#DIV/0!</v>
      </c>
      <c r="J105" s="214"/>
      <c r="K105" s="122"/>
      <c r="L105" s="29"/>
      <c r="M105" s="190"/>
      <c r="N105" s="29"/>
    </row>
    <row r="106" spans="1:14" ht="15.9" customHeight="1" outlineLevel="1" x14ac:dyDescent="0.25">
      <c r="A106" s="464"/>
      <c r="B106" s="466"/>
      <c r="C106" s="100" t="s">
        <v>43</v>
      </c>
      <c r="D106" s="69"/>
      <c r="F106" s="69"/>
      <c r="G106" s="69"/>
      <c r="I106" s="469"/>
      <c r="J106" s="214"/>
      <c r="K106" s="122"/>
      <c r="L106" s="26"/>
      <c r="M106" s="190"/>
      <c r="N106" s="26"/>
    </row>
    <row r="107" spans="1:14" s="199" customFormat="1" ht="15.9" customHeight="1" outlineLevel="1" x14ac:dyDescent="0.25">
      <c r="A107" s="464"/>
      <c r="B107" s="466"/>
      <c r="C107" s="100" t="s">
        <v>197</v>
      </c>
      <c r="D107" s="69"/>
      <c r="E107" s="370"/>
      <c r="F107" s="69"/>
      <c r="G107" s="69"/>
      <c r="I107" s="469"/>
      <c r="J107" s="214"/>
      <c r="K107" s="122"/>
      <c r="L107" s="195"/>
      <c r="M107" s="190"/>
      <c r="N107" s="195"/>
    </row>
    <row r="108" spans="1:14" s="199" customFormat="1" ht="15.9" customHeight="1" outlineLevel="1" x14ac:dyDescent="0.25">
      <c r="A108" s="464"/>
      <c r="B108" s="466"/>
      <c r="C108" s="100" t="s">
        <v>198</v>
      </c>
      <c r="D108" s="69"/>
      <c r="E108" s="370"/>
      <c r="F108" s="69"/>
      <c r="G108" s="69"/>
      <c r="I108" s="469"/>
      <c r="J108" s="214"/>
      <c r="K108" s="122"/>
      <c r="L108" s="195"/>
      <c r="M108" s="190"/>
      <c r="N108" s="195"/>
    </row>
    <row r="109" spans="1:14" ht="15.9" customHeight="1" outlineLevel="1" x14ac:dyDescent="0.25">
      <c r="A109" s="464"/>
      <c r="B109" s="466"/>
      <c r="C109" s="100" t="s">
        <v>15</v>
      </c>
      <c r="D109" s="69"/>
      <c r="F109" s="69"/>
      <c r="G109" s="69"/>
      <c r="I109" s="469"/>
      <c r="J109" s="214"/>
      <c r="K109" s="122"/>
      <c r="L109" s="26"/>
      <c r="M109" s="190"/>
      <c r="N109" s="373"/>
    </row>
    <row r="110" spans="1:14" ht="15.9" customHeight="1" outlineLevel="1" x14ac:dyDescent="0.25">
      <c r="A110" s="464"/>
      <c r="B110" s="466"/>
      <c r="C110" s="100" t="s">
        <v>44</v>
      </c>
      <c r="D110" s="218"/>
      <c r="F110" s="218"/>
      <c r="G110" s="218"/>
      <c r="I110" s="469"/>
      <c r="J110" s="214"/>
      <c r="K110" s="122"/>
      <c r="L110" s="26"/>
      <c r="M110" s="190"/>
      <c r="N110" s="26"/>
    </row>
    <row r="111" spans="1:14" ht="15.9" customHeight="1" outlineLevel="1" x14ac:dyDescent="0.25">
      <c r="A111" s="464"/>
      <c r="B111" s="466"/>
      <c r="C111" s="101" t="s">
        <v>14</v>
      </c>
      <c r="D111" s="69"/>
      <c r="F111" s="69"/>
      <c r="G111" s="69"/>
      <c r="I111" s="469"/>
      <c r="J111" s="214"/>
      <c r="K111" s="122"/>
      <c r="L111" s="26"/>
      <c r="M111" s="190"/>
      <c r="N111" s="26"/>
    </row>
    <row r="112" spans="1:14" ht="15.9" customHeight="1" outlineLevel="1" x14ac:dyDescent="0.25">
      <c r="A112" s="464"/>
      <c r="B112" s="466"/>
      <c r="C112" s="101" t="s">
        <v>13</v>
      </c>
      <c r="D112" s="69"/>
      <c r="F112" s="69"/>
      <c r="G112" s="69"/>
      <c r="I112" s="469"/>
      <c r="J112" s="214"/>
      <c r="K112" s="122"/>
      <c r="L112" s="26"/>
      <c r="M112" s="190"/>
      <c r="N112" s="26"/>
    </row>
    <row r="113" spans="1:14" ht="15.9" customHeight="1" outlineLevel="1" x14ac:dyDescent="0.25">
      <c r="A113" s="464"/>
      <c r="B113" s="466"/>
      <c r="C113" s="101" t="s">
        <v>12</v>
      </c>
      <c r="D113" s="69"/>
      <c r="F113" s="69"/>
      <c r="G113" s="69"/>
      <c r="I113" s="469"/>
      <c r="J113" s="214"/>
      <c r="K113" s="122"/>
      <c r="L113" s="26"/>
      <c r="M113" s="190"/>
      <c r="N113" s="26"/>
    </row>
    <row r="114" spans="1:14" ht="15.9" customHeight="1" outlineLevel="1" x14ac:dyDescent="0.25">
      <c r="A114" s="464"/>
      <c r="B114" s="466"/>
      <c r="C114" s="101" t="s">
        <v>63</v>
      </c>
      <c r="D114" s="69"/>
      <c r="F114" s="69"/>
      <c r="G114" s="69"/>
      <c r="I114" s="469"/>
      <c r="J114" s="214"/>
      <c r="K114" s="122"/>
      <c r="L114" s="26"/>
      <c r="M114" s="190"/>
      <c r="N114" s="26"/>
    </row>
    <row r="115" spans="1:14" ht="15.9" customHeight="1" outlineLevel="1" x14ac:dyDescent="0.25">
      <c r="A115" s="464"/>
      <c r="B115" s="466"/>
      <c r="C115" s="101" t="s">
        <v>67</v>
      </c>
      <c r="D115" s="69"/>
      <c r="F115" s="69"/>
      <c r="G115" s="69"/>
      <c r="I115" s="469"/>
      <c r="J115" s="214"/>
      <c r="K115" s="122"/>
      <c r="L115" s="26"/>
      <c r="M115" s="190"/>
      <c r="N115" s="26"/>
    </row>
    <row r="116" spans="1:14" ht="15.9" customHeight="1" x14ac:dyDescent="0.25">
      <c r="A116" s="464"/>
      <c r="B116" s="466"/>
      <c r="C116" s="102" t="s">
        <v>151</v>
      </c>
      <c r="D116" s="69"/>
      <c r="F116" s="69"/>
      <c r="G116" s="69"/>
      <c r="H116" s="11"/>
      <c r="I116" s="469"/>
      <c r="J116" s="214"/>
      <c r="K116" s="122"/>
      <c r="L116" s="26"/>
      <c r="M116" s="190"/>
      <c r="N116" s="26"/>
    </row>
    <row r="117" spans="1:14" ht="15.9" customHeight="1" x14ac:dyDescent="0.25">
      <c r="A117" s="464"/>
      <c r="B117" s="466"/>
      <c r="C117" s="102" t="s">
        <v>41</v>
      </c>
      <c r="D117" s="69"/>
      <c r="F117" s="69"/>
      <c r="G117" s="69"/>
      <c r="H117" s="11"/>
      <c r="I117" s="469"/>
      <c r="J117" s="214"/>
      <c r="K117" s="122"/>
      <c r="L117" s="26"/>
      <c r="M117" s="190"/>
      <c r="N117" s="26"/>
    </row>
    <row r="118" spans="1:14" s="5" customFormat="1" ht="15.9" customHeight="1" x14ac:dyDescent="0.25">
      <c r="A118" s="464"/>
      <c r="B118" s="466"/>
      <c r="C118" s="103" t="s">
        <v>124</v>
      </c>
      <c r="D118" s="69"/>
      <c r="E118" s="2"/>
      <c r="F118" s="69"/>
      <c r="G118" s="69"/>
      <c r="H118" s="7"/>
      <c r="I118" s="469"/>
      <c r="J118" s="214"/>
      <c r="K118" s="122"/>
      <c r="L118" s="29"/>
      <c r="M118" s="190"/>
      <c r="N118" s="29"/>
    </row>
    <row r="119" spans="1:14" ht="15.9" customHeight="1" x14ac:dyDescent="0.25">
      <c r="A119" s="464"/>
      <c r="B119" s="466"/>
      <c r="C119" s="103" t="s">
        <v>5</v>
      </c>
      <c r="D119" s="69"/>
      <c r="F119" s="69"/>
      <c r="G119" s="69"/>
      <c r="H119" s="11"/>
      <c r="I119" s="469"/>
      <c r="J119" s="214"/>
      <c r="K119" s="122"/>
      <c r="L119" s="26"/>
      <c r="M119" s="190"/>
      <c r="N119" s="26"/>
    </row>
    <row r="120" spans="1:14" ht="15.9" customHeight="1" x14ac:dyDescent="0.25">
      <c r="A120" s="464"/>
      <c r="B120" s="466"/>
      <c r="C120" s="103" t="s">
        <v>6</v>
      </c>
      <c r="D120" s="69"/>
      <c r="F120" s="69"/>
      <c r="G120" s="69"/>
      <c r="H120" s="11"/>
      <c r="I120" s="469"/>
      <c r="J120" s="214"/>
      <c r="K120" s="122"/>
      <c r="L120" s="26"/>
      <c r="M120" s="190"/>
      <c r="N120" s="26"/>
    </row>
    <row r="121" spans="1:14" ht="15.9" customHeight="1" x14ac:dyDescent="0.25">
      <c r="A121" s="464"/>
      <c r="B121" s="466"/>
      <c r="C121" s="103" t="s">
        <v>16</v>
      </c>
      <c r="D121" s="69"/>
      <c r="F121" s="69"/>
      <c r="G121" s="69"/>
      <c r="H121" s="11"/>
      <c r="I121" s="469"/>
      <c r="J121" s="214"/>
      <c r="K121" s="122"/>
      <c r="L121" s="26"/>
      <c r="M121" s="190"/>
      <c r="N121" s="26"/>
    </row>
    <row r="122" spans="1:14" ht="15.9" customHeight="1" x14ac:dyDescent="0.25">
      <c r="A122" s="464"/>
      <c r="B122" s="466"/>
      <c r="C122" s="103" t="s">
        <v>7</v>
      </c>
      <c r="D122" s="69"/>
      <c r="F122" s="69"/>
      <c r="G122" s="69"/>
      <c r="H122" s="11"/>
      <c r="I122" s="469"/>
      <c r="J122" s="214"/>
      <c r="K122" s="122"/>
      <c r="L122" s="26"/>
      <c r="M122" s="190"/>
      <c r="N122" s="26"/>
    </row>
    <row r="123" spans="1:14" ht="15.9" customHeight="1" x14ac:dyDescent="0.25">
      <c r="A123" s="464"/>
      <c r="B123" s="466"/>
      <c r="C123" s="103" t="s">
        <v>205</v>
      </c>
      <c r="D123" s="69"/>
      <c r="F123" s="69"/>
      <c r="G123" s="69"/>
      <c r="H123" s="11"/>
      <c r="I123" s="469"/>
      <c r="J123" s="214"/>
      <c r="K123" s="122"/>
      <c r="L123" s="26"/>
      <c r="M123" s="190"/>
      <c r="N123" s="26"/>
    </row>
    <row r="124" spans="1:14" ht="15.9" customHeight="1" x14ac:dyDescent="0.25">
      <c r="A124" s="464"/>
      <c r="B124" s="466"/>
      <c r="C124" s="103" t="s">
        <v>57</v>
      </c>
      <c r="D124" s="69"/>
      <c r="F124" s="69"/>
      <c r="G124" s="69"/>
      <c r="H124" s="11"/>
      <c r="I124" s="469"/>
      <c r="J124" s="214"/>
      <c r="K124" s="122"/>
      <c r="L124" s="26"/>
      <c r="M124" s="190"/>
      <c r="N124" s="26"/>
    </row>
    <row r="125" spans="1:14" ht="15.9" customHeight="1" x14ac:dyDescent="0.25">
      <c r="A125" s="464"/>
      <c r="B125" s="466"/>
      <c r="C125" s="103" t="s">
        <v>58</v>
      </c>
      <c r="D125" s="69"/>
      <c r="F125" s="69"/>
      <c r="G125" s="69"/>
      <c r="H125" s="11"/>
      <c r="I125" s="469"/>
      <c r="J125" s="214"/>
      <c r="K125" s="122"/>
      <c r="L125" s="26"/>
      <c r="M125" s="190"/>
      <c r="N125" s="170"/>
    </row>
    <row r="126" spans="1:14" ht="15.9" customHeight="1" x14ac:dyDescent="0.25">
      <c r="A126" s="464"/>
      <c r="B126" s="466"/>
      <c r="C126" s="73" t="s">
        <v>74</v>
      </c>
      <c r="D126" s="69"/>
      <c r="F126" s="69"/>
      <c r="G126" s="69"/>
      <c r="H126" s="11"/>
      <c r="I126" s="469"/>
      <c r="J126" s="214"/>
      <c r="K126" s="122"/>
      <c r="L126" s="26"/>
      <c r="M126" s="190"/>
      <c r="N126" s="26"/>
    </row>
    <row r="127" spans="1:14" s="7" customFormat="1" ht="18" customHeight="1" x14ac:dyDescent="0.25">
      <c r="A127" s="464"/>
      <c r="B127" s="467"/>
      <c r="C127" s="84" t="s">
        <v>55</v>
      </c>
      <c r="D127" s="85">
        <f>+D105+D116+D117+SUM(D118:D126)</f>
        <v>0</v>
      </c>
      <c r="E127" s="62"/>
      <c r="F127" s="85">
        <f>+F105+F116+F117+SUM(F118:F126)</f>
        <v>0</v>
      </c>
      <c r="G127" s="85">
        <f>+G105+G116+G117+SUM(G118:G126)</f>
        <v>0</v>
      </c>
      <c r="I127" s="470"/>
      <c r="J127" s="374"/>
      <c r="K127" s="122"/>
      <c r="L127" s="126"/>
      <c r="M127" s="190"/>
      <c r="N127" s="126"/>
    </row>
    <row r="128" spans="1:14" ht="10.5" customHeight="1" x14ac:dyDescent="0.3">
      <c r="A128" s="464"/>
      <c r="B128" s="22"/>
      <c r="C128" s="35"/>
      <c r="D128" s="18"/>
      <c r="E128" s="18"/>
      <c r="F128" s="18"/>
      <c r="G128" s="18"/>
      <c r="H128" s="7"/>
      <c r="I128" s="36"/>
      <c r="J128" s="29"/>
      <c r="K128" s="122"/>
      <c r="L128" s="26"/>
      <c r="M128" s="190"/>
      <c r="N128" s="26"/>
    </row>
    <row r="129" spans="1:14" ht="18.75" customHeight="1" x14ac:dyDescent="0.25">
      <c r="A129" s="464"/>
      <c r="B129" s="471" t="s">
        <v>22</v>
      </c>
      <c r="C129" s="77" t="s">
        <v>38</v>
      </c>
      <c r="D129" s="79"/>
      <c r="E129" s="78"/>
      <c r="F129" s="79"/>
      <c r="G129" s="79"/>
      <c r="H129" s="7"/>
      <c r="I129" s="468" t="e">
        <f>+G131/G140</f>
        <v>#DIV/0!</v>
      </c>
      <c r="J129" s="214"/>
      <c r="K129" s="122"/>
      <c r="L129" s="26"/>
      <c r="M129" s="190"/>
      <c r="N129" s="26"/>
    </row>
    <row r="130" spans="1:14" ht="18.75" customHeight="1" x14ac:dyDescent="0.25">
      <c r="A130" s="464"/>
      <c r="B130" s="472"/>
      <c r="C130" s="80" t="s">
        <v>39</v>
      </c>
      <c r="D130" s="69"/>
      <c r="E130" s="78"/>
      <c r="F130" s="69"/>
      <c r="G130" s="69"/>
      <c r="H130" s="7"/>
      <c r="I130" s="469"/>
      <c r="J130" s="214"/>
      <c r="K130" s="122"/>
      <c r="L130" s="26"/>
      <c r="M130" s="190"/>
      <c r="N130" s="26"/>
    </row>
    <row r="131" spans="1:14" s="7" customFormat="1" ht="18.75" customHeight="1" x14ac:dyDescent="0.25">
      <c r="A131" s="464"/>
      <c r="B131" s="473"/>
      <c r="C131" s="98" t="s">
        <v>61</v>
      </c>
      <c r="D131" s="85">
        <f>SUM(D129:D130)</f>
        <v>0</v>
      </c>
      <c r="F131" s="85">
        <f>SUM(F129:F130)</f>
        <v>0</v>
      </c>
      <c r="G131" s="85">
        <f>SUM(G129:G130)</f>
        <v>0</v>
      </c>
      <c r="H131" s="11"/>
      <c r="I131" s="470"/>
      <c r="J131" s="126"/>
      <c r="K131" s="122"/>
      <c r="L131" s="126"/>
      <c r="M131" s="190"/>
      <c r="N131" s="126"/>
    </row>
    <row r="132" spans="1:14" s="7" customFormat="1" ht="9" customHeight="1" x14ac:dyDescent="0.25">
      <c r="A132" s="464"/>
      <c r="B132" s="266"/>
      <c r="C132" s="267"/>
      <c r="D132" s="127"/>
      <c r="E132" s="126"/>
      <c r="F132" s="127"/>
      <c r="G132" s="127"/>
      <c r="H132" s="268"/>
      <c r="I132" s="269"/>
      <c r="J132" s="126"/>
      <c r="K132" s="122"/>
      <c r="L132" s="126"/>
      <c r="M132" s="190"/>
      <c r="N132" s="126"/>
    </row>
    <row r="133" spans="1:14" s="7" customFormat="1" ht="18.75" customHeight="1" x14ac:dyDescent="0.25">
      <c r="A133" s="464"/>
      <c r="B133" s="471" t="s">
        <v>122</v>
      </c>
      <c r="C133" s="252" t="s">
        <v>96</v>
      </c>
      <c r="D133" s="254"/>
      <c r="E133" s="225"/>
      <c r="F133" s="254"/>
      <c r="G133" s="254"/>
      <c r="I133" s="468" t="e">
        <f>+G135/G144</f>
        <v>#DIV/0!</v>
      </c>
      <c r="J133" s="214"/>
      <c r="K133" s="122"/>
      <c r="L133" s="126"/>
      <c r="M133" s="190"/>
      <c r="N133" s="126"/>
    </row>
    <row r="134" spans="1:14" s="7" customFormat="1" ht="18.75" customHeight="1" x14ac:dyDescent="0.25">
      <c r="A134" s="464"/>
      <c r="B134" s="472"/>
      <c r="C134" s="253" t="s">
        <v>97</v>
      </c>
      <c r="D134" s="234"/>
      <c r="E134" s="235"/>
      <c r="F134" s="234"/>
      <c r="G134" s="234"/>
      <c r="I134" s="469"/>
      <c r="J134" s="214"/>
      <c r="K134" s="122"/>
      <c r="L134" s="126"/>
      <c r="M134" s="190"/>
      <c r="N134" s="126"/>
    </row>
    <row r="135" spans="1:14" s="7" customFormat="1" ht="18.75" customHeight="1" x14ac:dyDescent="0.3">
      <c r="A135" s="464"/>
      <c r="B135" s="473"/>
      <c r="C135" s="98" t="s">
        <v>132</v>
      </c>
      <c r="D135" s="85">
        <f>SUM(D133:D134)</f>
        <v>0</v>
      </c>
      <c r="F135" s="85">
        <f>SUM(F133:F134)</f>
        <v>0</v>
      </c>
      <c r="G135" s="85">
        <f>SUM(G133:G134)</f>
        <v>0</v>
      </c>
      <c r="H135" s="11"/>
      <c r="I135" s="470"/>
      <c r="J135" s="126"/>
      <c r="K135" s="375"/>
      <c r="L135" s="126"/>
      <c r="M135" s="126"/>
      <c r="N135" s="126"/>
    </row>
    <row r="136" spans="1:14" s="7" customFormat="1" ht="18.75" customHeight="1" x14ac:dyDescent="0.3">
      <c r="A136" s="464"/>
      <c r="B136" s="266"/>
      <c r="C136" s="267"/>
      <c r="D136" s="127"/>
      <c r="E136" s="126"/>
      <c r="F136" s="127"/>
      <c r="G136" s="127"/>
      <c r="H136" s="268"/>
      <c r="I136" s="269"/>
      <c r="J136" s="126"/>
      <c r="K136" s="375"/>
      <c r="L136" s="126"/>
      <c r="M136" s="126"/>
      <c r="N136" s="126"/>
    </row>
    <row r="137" spans="1:14" s="7" customFormat="1" ht="15.75" customHeight="1" x14ac:dyDescent="0.3">
      <c r="A137" s="464"/>
      <c r="B137" s="474" t="s">
        <v>24</v>
      </c>
      <c r="C137" s="474"/>
      <c r="D137" s="86">
        <f>D140-D138</f>
        <v>0</v>
      </c>
      <c r="F137" s="86">
        <f t="shared" ref="F137:G137" si="9">F140-F138</f>
        <v>0</v>
      </c>
      <c r="G137" s="86">
        <f t="shared" si="9"/>
        <v>0</v>
      </c>
      <c r="H137" s="11"/>
      <c r="I137" s="278" t="e">
        <f>+G137/$G$140</f>
        <v>#DIV/0!</v>
      </c>
      <c r="J137" s="126"/>
      <c r="K137" s="375"/>
      <c r="L137" s="126"/>
      <c r="M137" s="126"/>
      <c r="N137" s="126"/>
    </row>
    <row r="138" spans="1:14" s="7" customFormat="1" ht="15.75" customHeight="1" x14ac:dyDescent="0.25">
      <c r="A138" s="464"/>
      <c r="B138" s="474" t="s">
        <v>25</v>
      </c>
      <c r="C138" s="474"/>
      <c r="D138" s="86">
        <f>+D116+D117+D118+D131</f>
        <v>0</v>
      </c>
      <c r="F138" s="86">
        <f>+G116+G117+F118+F131</f>
        <v>0</v>
      </c>
      <c r="G138" s="86">
        <f>+G116+G117+G118+G131</f>
        <v>0</v>
      </c>
      <c r="H138" s="62"/>
      <c r="I138" s="278" t="e">
        <f>+G138/$G$140</f>
        <v>#DIV/0!</v>
      </c>
      <c r="J138" s="126"/>
      <c r="K138" s="375"/>
      <c r="L138" s="126"/>
      <c r="M138" s="126"/>
      <c r="N138" s="126"/>
    </row>
    <row r="139" spans="1:14" ht="13.8" x14ac:dyDescent="0.25">
      <c r="B139" s="22"/>
      <c r="C139" s="19"/>
      <c r="D139" s="23"/>
      <c r="E139" s="7"/>
      <c r="F139" s="21"/>
      <c r="G139" s="21"/>
      <c r="H139" s="11"/>
      <c r="I139" s="22"/>
      <c r="J139" s="26"/>
      <c r="K139" s="122"/>
      <c r="L139" s="26"/>
      <c r="M139" s="26"/>
      <c r="N139" s="26"/>
    </row>
    <row r="140" spans="1:14" ht="26.25" customHeight="1" x14ac:dyDescent="0.3">
      <c r="A140" s="451" t="s">
        <v>26</v>
      </c>
      <c r="B140" s="452" t="s">
        <v>133</v>
      </c>
      <c r="C140" s="453"/>
      <c r="D140" s="88">
        <f>+D127+D131+D135</f>
        <v>0</v>
      </c>
      <c r="E140"/>
      <c r="F140" s="88">
        <f>+F127+F131+F135</f>
        <v>0</v>
      </c>
      <c r="G140" s="88">
        <f>+G127+G131+G135</f>
        <v>0</v>
      </c>
      <c r="H140" s="11"/>
      <c r="I140" s="355"/>
      <c r="J140" s="376"/>
      <c r="K140" s="377"/>
      <c r="L140" s="26"/>
      <c r="M140" s="121"/>
      <c r="N140" s="26"/>
    </row>
    <row r="141" spans="1:14" ht="14.25" customHeight="1" x14ac:dyDescent="0.25">
      <c r="A141" s="451"/>
      <c r="B141" s="454" t="s">
        <v>134</v>
      </c>
      <c r="C141" s="455"/>
      <c r="D141" s="89"/>
      <c r="E141" s="78"/>
      <c r="F141" s="79"/>
      <c r="G141" s="79"/>
      <c r="H141" s="11"/>
      <c r="I141" s="355"/>
      <c r="J141" s="121"/>
      <c r="K141" s="122"/>
      <c r="L141" s="26"/>
      <c r="M141" s="170"/>
      <c r="N141" s="26"/>
    </row>
    <row r="142" spans="1:14" ht="14.25" customHeight="1" x14ac:dyDescent="0.25">
      <c r="A142" s="451"/>
      <c r="B142" s="454" t="s">
        <v>135</v>
      </c>
      <c r="C142" s="455"/>
      <c r="D142" s="89"/>
      <c r="E142" s="78"/>
      <c r="F142" s="114"/>
      <c r="G142" s="114"/>
      <c r="H142" s="11"/>
      <c r="I142" s="355"/>
      <c r="J142" s="26"/>
      <c r="K142" s="122"/>
      <c r="L142" s="26"/>
      <c r="M142" s="26"/>
      <c r="N142" s="26"/>
    </row>
    <row r="143" spans="1:14" ht="27.45" customHeight="1" x14ac:dyDescent="0.3">
      <c r="A143" s="451"/>
      <c r="B143" s="452" t="s">
        <v>136</v>
      </c>
      <c r="C143" s="453"/>
      <c r="D143" s="88"/>
      <c r="E143"/>
      <c r="F143" s="90">
        <f>+F140-F141-F142</f>
        <v>0</v>
      </c>
      <c r="G143" s="90">
        <f>+G140-G141-G142</f>
        <v>0</v>
      </c>
      <c r="H143" s="11"/>
      <c r="I143" s="62"/>
      <c r="J143" s="26"/>
      <c r="K143" s="122"/>
      <c r="L143" s="26"/>
      <c r="M143" s="26"/>
      <c r="N143" s="26"/>
    </row>
    <row r="144" spans="1:14" ht="14.25" customHeight="1" x14ac:dyDescent="0.3">
      <c r="A144" s="451"/>
      <c r="B144" s="454" t="s">
        <v>137</v>
      </c>
      <c r="C144" s="455"/>
      <c r="D144" s="91"/>
      <c r="E144" s="92"/>
      <c r="F144" s="221"/>
      <c r="G144" s="79"/>
      <c r="H144" s="11"/>
      <c r="I144" s="62"/>
      <c r="J144" s="381"/>
      <c r="K144" s="122"/>
      <c r="L144" s="26"/>
      <c r="M144" s="26"/>
      <c r="N144" s="26"/>
    </row>
    <row r="145" spans="1:14" ht="38.25" customHeight="1" x14ac:dyDescent="0.3">
      <c r="A145" s="451"/>
      <c r="B145" s="456" t="s">
        <v>138</v>
      </c>
      <c r="C145" s="457"/>
      <c r="D145" s="88"/>
      <c r="E145"/>
      <c r="F145" s="94">
        <f>+F143-F144</f>
        <v>0</v>
      </c>
      <c r="G145" s="94">
        <f>+G143-G144</f>
        <v>0</v>
      </c>
      <c r="H145" s="11"/>
      <c r="I145" s="104"/>
      <c r="J145" s="121"/>
      <c r="K145" s="122"/>
      <c r="L145" s="26"/>
      <c r="M145" s="26"/>
      <c r="N145" s="26"/>
    </row>
    <row r="146" spans="1:14" customFormat="1" ht="15" customHeight="1" x14ac:dyDescent="0.3">
      <c r="A146" s="477" t="s">
        <v>206</v>
      </c>
      <c r="B146" s="477"/>
      <c r="C146" s="477"/>
      <c r="F146" s="111"/>
      <c r="G146" s="111"/>
      <c r="J146" s="129"/>
      <c r="K146" s="122"/>
      <c r="L146" s="128"/>
      <c r="M146" s="128"/>
      <c r="N146" s="128"/>
    </row>
    <row r="147" spans="1:14" ht="24" customHeight="1" x14ac:dyDescent="0.25">
      <c r="A147" s="460" t="s">
        <v>94</v>
      </c>
      <c r="B147" s="460"/>
      <c r="C147" s="460"/>
      <c r="D147" s="460"/>
      <c r="E147" s="460"/>
      <c r="F147" s="460"/>
      <c r="G147" s="460"/>
      <c r="H147" s="460"/>
      <c r="I147" s="460"/>
      <c r="J147" s="26"/>
      <c r="K147" s="122"/>
      <c r="L147" s="26"/>
      <c r="M147" s="26"/>
      <c r="N147" s="26"/>
    </row>
    <row r="148" spans="1:14" ht="13.2" customHeight="1" x14ac:dyDescent="0.25">
      <c r="A148" s="450" t="s">
        <v>201</v>
      </c>
      <c r="B148" s="450"/>
      <c r="C148" s="450"/>
      <c r="D148" s="450"/>
      <c r="E148" s="450"/>
      <c r="F148" s="450"/>
      <c r="G148" s="450"/>
      <c r="H148" s="450"/>
      <c r="I148" s="450"/>
      <c r="J148" s="26"/>
      <c r="K148" s="122"/>
      <c r="L148" s="26"/>
      <c r="M148" s="26"/>
      <c r="N148" s="26"/>
    </row>
    <row r="149" spans="1:14" ht="13.2" customHeight="1" x14ac:dyDescent="0.25">
      <c r="A149" s="450" t="s">
        <v>46</v>
      </c>
      <c r="B149" s="450"/>
      <c r="C149" s="450"/>
      <c r="D149" s="450"/>
      <c r="E149" s="450"/>
      <c r="F149" s="450"/>
      <c r="G149" s="450"/>
      <c r="H149" s="450"/>
      <c r="I149" s="450"/>
      <c r="J149" s="26"/>
      <c r="K149" s="122"/>
      <c r="L149" s="26"/>
      <c r="M149" s="26"/>
      <c r="N149" s="26"/>
    </row>
    <row r="150" spans="1:14" ht="13.2" customHeight="1" x14ac:dyDescent="0.25">
      <c r="A150" s="450" t="s">
        <v>126</v>
      </c>
      <c r="B150" s="450"/>
      <c r="C150" s="450"/>
      <c r="D150" s="450"/>
      <c r="E150" s="450"/>
      <c r="F150" s="450"/>
      <c r="G150" s="450"/>
      <c r="H150" s="450"/>
      <c r="I150" s="450"/>
      <c r="J150" s="26"/>
      <c r="K150" s="26"/>
      <c r="L150" s="26"/>
      <c r="M150" s="26"/>
      <c r="N150" s="26"/>
    </row>
    <row r="151" spans="1:14" ht="13.2" customHeight="1" x14ac:dyDescent="0.25">
      <c r="A151" s="450" t="s">
        <v>81</v>
      </c>
      <c r="B151" s="450"/>
      <c r="C151" s="450"/>
      <c r="D151" s="450"/>
      <c r="E151" s="450"/>
      <c r="F151" s="450"/>
      <c r="G151" s="450"/>
      <c r="H151" s="450"/>
      <c r="I151" s="450"/>
      <c r="J151" s="26"/>
      <c r="K151" s="26"/>
      <c r="L151" s="26"/>
      <c r="M151" s="26"/>
      <c r="N151" s="26"/>
    </row>
    <row r="152" spans="1:14" ht="13.2" customHeight="1" x14ac:dyDescent="0.25">
      <c r="A152" s="450" t="s">
        <v>82</v>
      </c>
      <c r="B152" s="450"/>
      <c r="C152" s="450"/>
      <c r="D152" s="450"/>
      <c r="E152" s="450"/>
      <c r="F152" s="450"/>
      <c r="G152" s="450"/>
      <c r="H152" s="450"/>
      <c r="I152" s="450"/>
      <c r="J152" s="26"/>
      <c r="K152" s="26"/>
      <c r="L152" s="26"/>
      <c r="M152" s="26"/>
      <c r="N152" s="26"/>
    </row>
    <row r="153" spans="1:14" ht="13.2" customHeight="1" x14ac:dyDescent="0.25">
      <c r="A153" s="450" t="s">
        <v>83</v>
      </c>
      <c r="B153" s="450"/>
      <c r="C153" s="450"/>
      <c r="D153" s="450"/>
      <c r="E153" s="450"/>
      <c r="F153" s="450"/>
      <c r="G153" s="450"/>
      <c r="H153" s="450"/>
      <c r="I153" s="450"/>
      <c r="J153" s="26"/>
      <c r="K153" s="26"/>
      <c r="L153" s="26"/>
      <c r="M153" s="26"/>
      <c r="N153" s="26"/>
    </row>
    <row r="154" spans="1:14" ht="13.2" customHeight="1" x14ac:dyDescent="0.25">
      <c r="A154" s="450" t="s">
        <v>150</v>
      </c>
      <c r="B154" s="450"/>
      <c r="C154" s="450"/>
      <c r="D154" s="336"/>
      <c r="E154" s="336"/>
      <c r="F154" s="336"/>
      <c r="G154" s="336"/>
      <c r="H154" s="336"/>
      <c r="I154" s="336"/>
      <c r="K154" s="2"/>
    </row>
    <row r="155" spans="1:14" ht="22.95" customHeight="1" x14ac:dyDescent="0.3">
      <c r="A155" s="450" t="s">
        <v>149</v>
      </c>
      <c r="B155" s="450"/>
      <c r="C155" s="450"/>
      <c r="D155" s="450"/>
      <c r="E155" s="450"/>
      <c r="F155" s="450"/>
      <c r="G155" s="450"/>
      <c r="H155" s="450"/>
      <c r="I155" s="450"/>
      <c r="K155"/>
    </row>
    <row r="156" spans="1:14" ht="22.95" customHeight="1" x14ac:dyDescent="0.25">
      <c r="A156" s="450" t="s">
        <v>194</v>
      </c>
      <c r="B156" s="450"/>
      <c r="C156" s="450"/>
      <c r="D156" s="450"/>
      <c r="E156" s="450"/>
      <c r="F156" s="450"/>
      <c r="G156" s="450"/>
      <c r="H156" s="450"/>
      <c r="I156" s="450"/>
      <c r="K156" s="2"/>
    </row>
    <row r="157" spans="1:14" ht="18.600000000000001" customHeight="1" x14ac:dyDescent="0.25">
      <c r="A157" s="450" t="s">
        <v>153</v>
      </c>
      <c r="B157" s="450"/>
      <c r="C157" s="450"/>
      <c r="D157" s="450"/>
      <c r="E157" s="450"/>
      <c r="F157" s="450"/>
      <c r="G157" s="450"/>
      <c r="H157" s="336"/>
      <c r="I157" s="336"/>
      <c r="K157" s="2"/>
    </row>
    <row r="158" spans="1:14" ht="18.600000000000001" customHeight="1" x14ac:dyDescent="0.25">
      <c r="A158" s="450" t="s">
        <v>199</v>
      </c>
      <c r="B158" s="450"/>
      <c r="C158" s="450"/>
      <c r="D158" s="450"/>
      <c r="E158" s="450"/>
      <c r="F158" s="450"/>
      <c r="G158" s="450"/>
      <c r="H158" s="450"/>
      <c r="I158" s="450"/>
      <c r="K158" s="2"/>
    </row>
    <row r="159" spans="1:14" ht="25.95" customHeight="1" x14ac:dyDescent="0.25">
      <c r="A159" s="458" t="s">
        <v>35</v>
      </c>
      <c r="B159" s="458"/>
      <c r="C159" s="458"/>
      <c r="D159" s="169"/>
      <c r="E159" s="169"/>
      <c r="F159" s="169"/>
      <c r="G159" s="169"/>
      <c r="H159" s="169"/>
      <c r="I159" s="169"/>
    </row>
    <row r="160" spans="1:14" ht="15" customHeight="1" x14ac:dyDescent="0.25">
      <c r="A160" s="458" t="s">
        <v>195</v>
      </c>
      <c r="B160" s="458"/>
      <c r="C160" s="458"/>
      <c r="D160" s="458"/>
      <c r="E160" s="458"/>
      <c r="F160" s="458"/>
      <c r="G160" s="21"/>
      <c r="H160" s="7"/>
      <c r="I160" s="22"/>
    </row>
    <row r="161" spans="1:9" ht="15" customHeight="1" x14ac:dyDescent="0.25">
      <c r="A161" s="458" t="s">
        <v>68</v>
      </c>
      <c r="B161" s="458"/>
      <c r="C161" s="458"/>
      <c r="D161" s="458"/>
      <c r="E161" s="458"/>
      <c r="F161" s="458"/>
      <c r="G161" s="25"/>
      <c r="H161" s="25"/>
      <c r="I161" s="25"/>
    </row>
    <row r="162" spans="1:9" ht="15" customHeight="1" x14ac:dyDescent="0.25">
      <c r="A162" s="458" t="s">
        <v>9</v>
      </c>
      <c r="B162" s="458"/>
      <c r="C162" s="458"/>
      <c r="D162" s="458"/>
      <c r="E162" s="458"/>
      <c r="F162" s="458"/>
      <c r="G162" s="25"/>
      <c r="H162" s="25"/>
      <c r="I162" s="25"/>
    </row>
    <row r="163" spans="1:9" x14ac:dyDescent="0.25">
      <c r="C163" s="25"/>
      <c r="D163" s="25"/>
      <c r="E163" s="24"/>
      <c r="F163" s="24"/>
      <c r="G163" s="25"/>
      <c r="H163" s="25"/>
      <c r="I163" s="25"/>
    </row>
  </sheetData>
  <mergeCells count="67">
    <mergeCell ref="I10:I32"/>
    <mergeCell ref="B34:B36"/>
    <mergeCell ref="I34:I36"/>
    <mergeCell ref="A1:I1"/>
    <mergeCell ref="A2:I2"/>
    <mergeCell ref="A3:I3"/>
    <mergeCell ref="A4:I4"/>
    <mergeCell ref="A6:I6"/>
    <mergeCell ref="B38:C38"/>
    <mergeCell ref="B39:C39"/>
    <mergeCell ref="A41:A46"/>
    <mergeCell ref="B41:C41"/>
    <mergeCell ref="B42:C42"/>
    <mergeCell ref="B43:C43"/>
    <mergeCell ref="B44:C44"/>
    <mergeCell ref="B45:C45"/>
    <mergeCell ref="B46:C46"/>
    <mergeCell ref="A10:A39"/>
    <mergeCell ref="B10:B32"/>
    <mergeCell ref="A48:I48"/>
    <mergeCell ref="A52:C52"/>
    <mergeCell ref="A55:C55"/>
    <mergeCell ref="A58:A84"/>
    <mergeCell ref="B58:B80"/>
    <mergeCell ref="B82:B84"/>
    <mergeCell ref="A87:C87"/>
    <mergeCell ref="A89:A91"/>
    <mergeCell ref="B89:B91"/>
    <mergeCell ref="A94:C94"/>
    <mergeCell ref="A96:A97"/>
    <mergeCell ref="B96:B97"/>
    <mergeCell ref="A101:I101"/>
    <mergeCell ref="A105:A138"/>
    <mergeCell ref="B105:B127"/>
    <mergeCell ref="I105:I127"/>
    <mergeCell ref="B129:B131"/>
    <mergeCell ref="I129:I131"/>
    <mergeCell ref="B133:B135"/>
    <mergeCell ref="I133:I135"/>
    <mergeCell ref="B137:C137"/>
    <mergeCell ref="B138:C138"/>
    <mergeCell ref="A158:I158"/>
    <mergeCell ref="A159:C159"/>
    <mergeCell ref="A140:A145"/>
    <mergeCell ref="B140:C140"/>
    <mergeCell ref="B141:C141"/>
    <mergeCell ref="B142:C142"/>
    <mergeCell ref="B143:C143"/>
    <mergeCell ref="B144:C144"/>
    <mergeCell ref="B145:C145"/>
    <mergeCell ref="A157:G157"/>
    <mergeCell ref="A146:C146"/>
    <mergeCell ref="A147:I147"/>
    <mergeCell ref="A148:I148"/>
    <mergeCell ref="A149:I149"/>
    <mergeCell ref="A150:I150"/>
    <mergeCell ref="A151:I151"/>
    <mergeCell ref="A152:I152"/>
    <mergeCell ref="A153:I153"/>
    <mergeCell ref="A154:C154"/>
    <mergeCell ref="A155:I155"/>
    <mergeCell ref="A156:I156"/>
    <mergeCell ref="A160:F160"/>
    <mergeCell ref="A161:C161"/>
    <mergeCell ref="D161:F161"/>
    <mergeCell ref="A162:C162"/>
    <mergeCell ref="D162:F162"/>
  </mergeCells>
  <conditionalFormatting sqref="H9"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38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4 H16:H17 H20">
    <cfRule type="iconSet" priority="34">
      <iconSet>
        <cfvo type="percent" val="0"/>
        <cfvo type="num" val="0.95"/>
        <cfvo type="num" val="1"/>
      </iconSet>
    </cfRule>
  </conditionalFormatting>
  <conditionalFormatting sqref="H18">
    <cfRule type="iconSet" priority="24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5">
      <iconSet>
        <cfvo type="percent" val="0"/>
        <cfvo type="num" val="0.95" gte="0"/>
        <cfvo type="num" val="0.99" gte="0"/>
      </iconSet>
    </cfRule>
  </conditionalFormatting>
  <conditionalFormatting sqref="H19">
    <cfRule type="iconSet" priority="23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21:H22">
    <cfRule type="iconSet" priority="31">
      <iconSet>
        <cfvo type="percent" val="0"/>
        <cfvo type="num" val="0.95"/>
        <cfvo type="num" val="1"/>
      </iconSet>
    </cfRule>
  </conditionalFormatting>
  <conditionalFormatting sqref="H24:H30">
    <cfRule type="iconSet" priority="54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55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49">
      <iconSet>
        <cfvo type="percent" val="0"/>
        <cfvo type="num" val="0.95"/>
        <cfvo type="num" val="1"/>
      </iconSet>
    </cfRule>
  </conditionalFormatting>
  <conditionalFormatting sqref="H32">
    <cfRule type="iconSet" priority="35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33">
      <iconSet>
        <cfvo type="percent" val="0"/>
        <cfvo type="num" val="0.95"/>
        <cfvo type="num" val="1"/>
      </iconSet>
    </cfRule>
  </conditionalFormatting>
  <conditionalFormatting sqref="H34:H38 H21:H23">
    <cfRule type="iconSet" priority="32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5">
    <cfRule type="iconSet" priority="47">
      <iconSet>
        <cfvo type="percent" val="0"/>
        <cfvo type="num" val="0.95"/>
        <cfvo type="num" val="1"/>
      </iconSet>
    </cfRule>
  </conditionalFormatting>
  <conditionalFormatting sqref="H106:H112 H115">
    <cfRule type="iconSet" priority="45">
      <iconSet>
        <cfvo type="percent" val="0"/>
        <cfvo type="num" val="0.95"/>
        <cfvo type="num" val="1"/>
      </iconSet>
    </cfRule>
  </conditionalFormatting>
  <conditionalFormatting sqref="H113"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4"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</conditionalFormatting>
  <conditionalFormatting sqref="H116:H117">
    <cfRule type="iconSet" priority="57">
      <iconSet>
        <cfvo type="percent" val="0"/>
        <cfvo type="num" val="0.95"/>
        <cfvo type="num" val="1"/>
      </iconSet>
    </cfRule>
  </conditionalFormatting>
  <conditionalFormatting sqref="H119:H124 H106:H112 H115">
    <cfRule type="iconSet" priority="52">
      <iconSet>
        <cfvo type="percent" val="0"/>
        <cfvo type="num" val="0.95" gte="0"/>
        <cfvo type="num" val="1" gte="0"/>
      </iconSet>
    </cfRule>
  </conditionalFormatting>
  <conditionalFormatting sqref="H119:H124">
    <cfRule type="iconSet" priority="53">
      <iconSet>
        <cfvo type="percent" val="0"/>
        <cfvo type="num" val="0.95"/>
        <cfvo type="num" val="1"/>
      </iconSet>
    </cfRule>
  </conditionalFormatting>
  <conditionalFormatting sqref="H125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7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1" gte="0"/>
      </iconSet>
    </cfRule>
  </conditionalFormatting>
  <conditionalFormatting sqref="H126"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</conditionalFormatting>
  <conditionalFormatting sqref="H127 H119:H124 H105:H112 H115">
    <cfRule type="iconSet" priority="50">
      <iconSet>
        <cfvo type="percent" val="0"/>
        <cfvo type="num" val="0.95" gte="0"/>
        <cfvo type="num" val="1" gte="0"/>
      </iconSet>
    </cfRule>
  </conditionalFormatting>
  <conditionalFormatting sqref="H127">
    <cfRule type="iconSet" priority="46">
      <iconSet>
        <cfvo type="percent" val="0"/>
        <cfvo type="num" val="0.95"/>
        <cfvo type="num" val="1"/>
      </iconSet>
    </cfRule>
  </conditionalFormatting>
  <conditionalFormatting sqref="H129:H132 H116:H118 H136:H137">
    <cfRule type="iconSet" priority="51">
      <iconSet>
        <cfvo type="percent" val="0"/>
        <cfvo type="num" val="0.95"/>
        <cfvo type="num" val="1"/>
      </iconSet>
    </cfRule>
  </conditionalFormatting>
  <conditionalFormatting sqref="H133:H135">
    <cfRule type="iconSet" priority="3">
      <iconSet>
        <cfvo type="percent" val="0"/>
        <cfvo type="num" val="0.95" gte="0"/>
        <cfvo type="num" val="0.99" gte="0"/>
      </iconSet>
    </cfRule>
    <cfRule type="iconSet" priority="2">
      <iconSet>
        <cfvo type="percent" val="0"/>
        <cfvo type="num" val="0.95"/>
        <cfvo type="num" val="1"/>
      </iconSet>
    </cfRule>
    <cfRule type="iconSet" priority="1">
      <iconSet>
        <cfvo type="percent" val="0"/>
        <cfvo type="num" val="0.95"/>
        <cfvo type="num" val="1"/>
      </iconSet>
    </cfRule>
  </conditionalFormatting>
  <conditionalFormatting sqref="H139 H105:H112 H115:H124 H127:H132 H136:H137">
    <cfRule type="iconSet" priority="48">
      <iconSet>
        <cfvo type="percent" val="0"/>
        <cfvo type="num" val="0.95" gte="0"/>
        <cfvo type="num" val="0.99" gte="0"/>
      </iconSet>
    </cfRule>
  </conditionalFormatting>
  <conditionalFormatting sqref="H139 H129:H132 H116:H118 H136:H137">
    <cfRule type="iconSet" priority="44">
      <iconSet>
        <cfvo type="percent" val="0"/>
        <cfvo type="num" val="0.95"/>
        <cfvo type="num" val="1"/>
      </iconSet>
    </cfRule>
  </conditionalFormatting>
  <conditionalFormatting sqref="H140:H145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ACFC4-B84B-4215-AD2D-B38D8CCA9F8B}">
  <sheetPr>
    <pageSetUpPr fitToPage="1"/>
  </sheetPr>
  <dimension ref="A1:N163"/>
  <sheetViews>
    <sheetView showGridLines="0" topLeftCell="A17" zoomScale="90" zoomScaleNormal="90" zoomScaleSheetLayoutView="85" workbookViewId="0">
      <selection activeCell="K113" sqref="K113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8.33203125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43" t="s">
        <v>52</v>
      </c>
      <c r="B1" s="443"/>
      <c r="C1" s="443"/>
      <c r="D1" s="443"/>
      <c r="E1" s="443"/>
      <c r="F1" s="443"/>
      <c r="G1" s="443"/>
      <c r="H1" s="443"/>
      <c r="I1" s="443"/>
    </row>
    <row r="2" spans="1:14" ht="17.399999999999999" x14ac:dyDescent="0.25">
      <c r="A2" s="444" t="s">
        <v>53</v>
      </c>
      <c r="B2" s="444"/>
      <c r="C2" s="444"/>
      <c r="D2" s="444"/>
      <c r="E2" s="444"/>
      <c r="F2" s="444"/>
      <c r="G2" s="444"/>
      <c r="H2" s="444"/>
      <c r="I2" s="444"/>
    </row>
    <row r="3" spans="1:14" ht="20.25" customHeight="1" x14ac:dyDescent="0.25">
      <c r="A3" s="445" t="s">
        <v>202</v>
      </c>
      <c r="B3" s="445"/>
      <c r="C3" s="445"/>
      <c r="D3" s="445"/>
      <c r="E3" s="445"/>
      <c r="F3" s="445"/>
      <c r="G3" s="445"/>
      <c r="H3" s="445"/>
      <c r="I3" s="445"/>
    </row>
    <row r="4" spans="1:14" ht="17.25" customHeight="1" x14ac:dyDescent="0.25">
      <c r="A4" s="446" t="s">
        <v>73</v>
      </c>
      <c r="B4" s="446"/>
      <c r="C4" s="446"/>
      <c r="D4" s="446"/>
      <c r="E4" s="446"/>
      <c r="F4" s="446"/>
      <c r="G4" s="446"/>
      <c r="H4" s="446"/>
      <c r="I4" s="446"/>
      <c r="K4" s="22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47" t="s">
        <v>42</v>
      </c>
      <c r="B6" s="448"/>
      <c r="C6" s="448"/>
      <c r="D6" s="448"/>
      <c r="E6" s="448"/>
      <c r="F6" s="448"/>
      <c r="G6" s="448"/>
      <c r="H6" s="448"/>
      <c r="I6" s="449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142</v>
      </c>
      <c r="E8" s="6"/>
      <c r="F8" s="43" t="s">
        <v>140</v>
      </c>
      <c r="G8" s="43" t="s">
        <v>141</v>
      </c>
      <c r="H8" s="6"/>
      <c r="I8" s="43" t="s">
        <v>143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33" t="s">
        <v>20</v>
      </c>
      <c r="B10" s="434" t="s">
        <v>21</v>
      </c>
      <c r="C10" s="99" t="s">
        <v>1</v>
      </c>
      <c r="D10" s="131">
        <f t="shared" ref="D10:D31" si="0">D105</f>
        <v>0</v>
      </c>
      <c r="E10" s="116"/>
      <c r="F10" s="131">
        <f t="shared" ref="F10" si="1">F105</f>
        <v>0</v>
      </c>
      <c r="G10" s="131">
        <f>G105-G58</f>
        <v>0</v>
      </c>
      <c r="H10" s="11"/>
      <c r="I10" s="437" t="e">
        <f>+G32/G41</f>
        <v>#DIV/0!</v>
      </c>
      <c r="K10" s="123"/>
      <c r="L10" s="123"/>
      <c r="M10" s="123"/>
      <c r="N10" s="123"/>
    </row>
    <row r="11" spans="1:14" ht="15.9" customHeight="1" outlineLevel="1" x14ac:dyDescent="0.25">
      <c r="A11" s="433"/>
      <c r="B11" s="435"/>
      <c r="C11" s="100" t="s">
        <v>43</v>
      </c>
      <c r="D11" s="37">
        <f t="shared" si="0"/>
        <v>0</v>
      </c>
      <c r="E11" s="116"/>
      <c r="F11" s="37">
        <f>F106</f>
        <v>0</v>
      </c>
      <c r="G11" s="37">
        <f>G106-G59</f>
        <v>0</v>
      </c>
      <c r="I11" s="438"/>
      <c r="J11" s="5"/>
      <c r="K11" s="122"/>
      <c r="L11" s="122"/>
      <c r="M11" s="122"/>
      <c r="N11" s="122"/>
    </row>
    <row r="12" spans="1:14" s="199" customFormat="1" ht="15.9" customHeight="1" outlineLevel="1" x14ac:dyDescent="0.25">
      <c r="A12" s="433"/>
      <c r="B12" s="435"/>
      <c r="C12" s="308" t="s">
        <v>200</v>
      </c>
      <c r="D12" s="37">
        <f t="shared" si="0"/>
        <v>0</v>
      </c>
      <c r="E12" s="37"/>
      <c r="F12" s="37">
        <f>F107</f>
        <v>0</v>
      </c>
      <c r="G12" s="37">
        <f>G107</f>
        <v>0</v>
      </c>
      <c r="I12" s="438"/>
      <c r="J12" s="198"/>
      <c r="K12" s="202"/>
      <c r="L12" s="202"/>
      <c r="M12" s="202"/>
      <c r="N12" s="202"/>
    </row>
    <row r="13" spans="1:14" s="199" customFormat="1" ht="15.9" customHeight="1" outlineLevel="1" x14ac:dyDescent="0.25">
      <c r="A13" s="433"/>
      <c r="B13" s="435"/>
      <c r="C13" s="100" t="s">
        <v>198</v>
      </c>
      <c r="D13" s="37">
        <f t="shared" si="0"/>
        <v>0</v>
      </c>
      <c r="E13" s="371"/>
      <c r="F13" s="37">
        <f>F108</f>
        <v>0</v>
      </c>
      <c r="G13" s="37">
        <f>G108</f>
        <v>0</v>
      </c>
      <c r="I13" s="438"/>
      <c r="J13" s="198"/>
      <c r="K13" s="202"/>
      <c r="L13" s="202"/>
      <c r="M13" s="202"/>
      <c r="N13" s="202"/>
    </row>
    <row r="14" spans="1:14" ht="15.9" customHeight="1" outlineLevel="1" x14ac:dyDescent="0.25">
      <c r="A14" s="433"/>
      <c r="B14" s="435"/>
      <c r="C14" s="100" t="s">
        <v>15</v>
      </c>
      <c r="D14" s="37">
        <f t="shared" si="0"/>
        <v>0</v>
      </c>
      <c r="E14" s="116"/>
      <c r="F14" s="37">
        <f t="shared" ref="F14:F31" si="2">F109</f>
        <v>0</v>
      </c>
      <c r="G14" s="37">
        <f t="shared" ref="G14:G28" si="3">G109-G60</f>
        <v>0</v>
      </c>
      <c r="I14" s="438"/>
      <c r="K14" s="122"/>
      <c r="L14" s="122"/>
      <c r="M14" s="122"/>
      <c r="N14" s="122"/>
    </row>
    <row r="15" spans="1:14" ht="15.9" customHeight="1" outlineLevel="1" x14ac:dyDescent="0.25">
      <c r="A15" s="433"/>
      <c r="B15" s="435"/>
      <c r="C15" s="100" t="s">
        <v>178</v>
      </c>
      <c r="D15" s="147">
        <f t="shared" si="0"/>
        <v>0</v>
      </c>
      <c r="E15" s="117"/>
      <c r="F15" s="147">
        <f t="shared" si="2"/>
        <v>0</v>
      </c>
      <c r="G15" s="147">
        <f t="shared" si="3"/>
        <v>0</v>
      </c>
      <c r="H15" s="69"/>
      <c r="I15" s="438"/>
      <c r="K15" s="122"/>
      <c r="L15" s="122"/>
      <c r="M15" s="122"/>
      <c r="N15" s="122"/>
    </row>
    <row r="16" spans="1:14" ht="15.9" customHeight="1" outlineLevel="1" x14ac:dyDescent="0.25">
      <c r="A16" s="433"/>
      <c r="B16" s="435"/>
      <c r="C16" s="101" t="s">
        <v>14</v>
      </c>
      <c r="D16" s="37">
        <f t="shared" si="0"/>
        <v>0</v>
      </c>
      <c r="E16" s="116"/>
      <c r="F16" s="37">
        <f t="shared" si="2"/>
        <v>0</v>
      </c>
      <c r="G16" s="37">
        <f t="shared" si="3"/>
        <v>0</v>
      </c>
      <c r="I16" s="438"/>
      <c r="K16" s="122"/>
      <c r="L16" s="122"/>
      <c r="M16" s="122"/>
      <c r="N16" s="122"/>
    </row>
    <row r="17" spans="1:14" ht="15.9" customHeight="1" outlineLevel="1" x14ac:dyDescent="0.25">
      <c r="A17" s="433"/>
      <c r="B17" s="435"/>
      <c r="C17" s="101" t="s">
        <v>13</v>
      </c>
      <c r="D17" s="37">
        <f t="shared" si="0"/>
        <v>0</v>
      </c>
      <c r="E17" s="116"/>
      <c r="F17" s="37">
        <f t="shared" si="2"/>
        <v>0</v>
      </c>
      <c r="G17" s="37">
        <f t="shared" si="3"/>
        <v>0</v>
      </c>
      <c r="I17" s="438"/>
      <c r="K17" s="122"/>
      <c r="L17" s="122"/>
      <c r="M17" s="122"/>
      <c r="N17" s="122"/>
    </row>
    <row r="18" spans="1:14" ht="15.9" customHeight="1" outlineLevel="1" x14ac:dyDescent="0.25">
      <c r="A18" s="433"/>
      <c r="B18" s="435"/>
      <c r="C18" s="101" t="s">
        <v>12</v>
      </c>
      <c r="D18" s="37">
        <f t="shared" si="0"/>
        <v>0</v>
      </c>
      <c r="E18" s="116"/>
      <c r="F18" s="37">
        <f t="shared" si="2"/>
        <v>0</v>
      </c>
      <c r="G18" s="37">
        <f t="shared" si="3"/>
        <v>0</v>
      </c>
      <c r="I18" s="438"/>
      <c r="K18" s="122"/>
      <c r="L18" s="122"/>
      <c r="M18" s="122"/>
      <c r="N18" s="122"/>
    </row>
    <row r="19" spans="1:14" ht="15.9" customHeight="1" outlineLevel="1" x14ac:dyDescent="0.25">
      <c r="A19" s="433"/>
      <c r="B19" s="435"/>
      <c r="C19" s="101" t="s">
        <v>63</v>
      </c>
      <c r="D19" s="37">
        <f t="shared" si="0"/>
        <v>0</v>
      </c>
      <c r="E19" s="116"/>
      <c r="F19" s="37">
        <f t="shared" si="2"/>
        <v>0</v>
      </c>
      <c r="G19" s="37">
        <f t="shared" si="3"/>
        <v>0</v>
      </c>
      <c r="I19" s="438"/>
      <c r="K19" s="122"/>
      <c r="L19" s="122"/>
      <c r="M19" s="122"/>
      <c r="N19" s="122"/>
    </row>
    <row r="20" spans="1:14" ht="15.9" customHeight="1" outlineLevel="1" x14ac:dyDescent="0.25">
      <c r="A20" s="433"/>
      <c r="B20" s="435"/>
      <c r="C20" s="101" t="s">
        <v>67</v>
      </c>
      <c r="D20" s="37">
        <f t="shared" si="0"/>
        <v>0</v>
      </c>
      <c r="E20" s="116"/>
      <c r="F20" s="37">
        <f t="shared" si="2"/>
        <v>0</v>
      </c>
      <c r="G20" s="37">
        <f t="shared" si="3"/>
        <v>0</v>
      </c>
      <c r="I20" s="438"/>
      <c r="K20" s="122"/>
      <c r="L20" s="122"/>
      <c r="M20" s="122"/>
      <c r="N20" s="122"/>
    </row>
    <row r="21" spans="1:14" ht="15.9" customHeight="1" x14ac:dyDescent="0.25">
      <c r="A21" s="433"/>
      <c r="B21" s="435"/>
      <c r="C21" s="102" t="s">
        <v>151</v>
      </c>
      <c r="D21" s="37">
        <f t="shared" si="0"/>
        <v>0</v>
      </c>
      <c r="E21" s="116"/>
      <c r="F21" s="37">
        <f t="shared" si="2"/>
        <v>0</v>
      </c>
      <c r="G21" s="147">
        <f t="shared" si="3"/>
        <v>0</v>
      </c>
      <c r="H21" s="11"/>
      <c r="I21" s="438"/>
      <c r="J21" s="12"/>
      <c r="K21" s="122"/>
      <c r="L21" s="122"/>
      <c r="M21" s="122"/>
      <c r="N21" s="122"/>
    </row>
    <row r="22" spans="1:14" ht="15.9" customHeight="1" x14ac:dyDescent="0.25">
      <c r="A22" s="433"/>
      <c r="B22" s="435"/>
      <c r="C22" s="102" t="s">
        <v>41</v>
      </c>
      <c r="D22" s="37">
        <f t="shared" si="0"/>
        <v>0</v>
      </c>
      <c r="E22" s="116"/>
      <c r="F22" s="37">
        <f t="shared" si="2"/>
        <v>0</v>
      </c>
      <c r="G22" s="147">
        <f t="shared" si="3"/>
        <v>0</v>
      </c>
      <c r="H22" s="11"/>
      <c r="I22" s="438"/>
      <c r="J22" s="12"/>
      <c r="K22" s="122"/>
      <c r="L22" s="122"/>
      <c r="M22" s="122"/>
      <c r="N22" s="122"/>
    </row>
    <row r="23" spans="1:14" s="5" customFormat="1" ht="15.9" customHeight="1" x14ac:dyDescent="0.25">
      <c r="A23" s="433"/>
      <c r="B23" s="435"/>
      <c r="C23" s="103" t="s">
        <v>124</v>
      </c>
      <c r="D23" s="37">
        <f t="shared" si="0"/>
        <v>0</v>
      </c>
      <c r="E23" s="116"/>
      <c r="F23" s="37">
        <f t="shared" si="2"/>
        <v>0</v>
      </c>
      <c r="G23" s="147">
        <f t="shared" si="3"/>
        <v>0</v>
      </c>
      <c r="H23" s="7"/>
      <c r="I23" s="438"/>
      <c r="K23" s="122"/>
      <c r="L23" s="122"/>
      <c r="M23" s="122"/>
      <c r="N23" s="122"/>
    </row>
    <row r="24" spans="1:14" ht="15.9" customHeight="1" x14ac:dyDescent="0.25">
      <c r="A24" s="433"/>
      <c r="B24" s="435"/>
      <c r="C24" s="103" t="s">
        <v>5</v>
      </c>
      <c r="D24" s="37">
        <f t="shared" si="0"/>
        <v>0</v>
      </c>
      <c r="E24" s="116"/>
      <c r="F24" s="37">
        <f t="shared" si="2"/>
        <v>0</v>
      </c>
      <c r="G24" s="147">
        <f t="shared" si="3"/>
        <v>0</v>
      </c>
      <c r="H24" s="11"/>
      <c r="I24" s="438"/>
      <c r="J24" s="5"/>
      <c r="K24" s="122"/>
      <c r="L24" s="122"/>
      <c r="M24" s="122"/>
      <c r="N24" s="122"/>
    </row>
    <row r="25" spans="1:14" ht="15.9" customHeight="1" x14ac:dyDescent="0.25">
      <c r="A25" s="433"/>
      <c r="B25" s="435"/>
      <c r="C25" s="103" t="s">
        <v>6</v>
      </c>
      <c r="D25" s="37">
        <f t="shared" si="0"/>
        <v>0</v>
      </c>
      <c r="E25" s="116"/>
      <c r="F25" s="37">
        <f t="shared" si="2"/>
        <v>0</v>
      </c>
      <c r="G25" s="147">
        <f t="shared" si="3"/>
        <v>0</v>
      </c>
      <c r="H25" s="11"/>
      <c r="I25" s="438"/>
      <c r="J25" s="5"/>
      <c r="K25" s="122"/>
      <c r="L25" s="122"/>
      <c r="M25" s="122"/>
      <c r="N25" s="122"/>
    </row>
    <row r="26" spans="1:14" ht="15.9" customHeight="1" x14ac:dyDescent="0.25">
      <c r="A26" s="433"/>
      <c r="B26" s="435"/>
      <c r="C26" s="103" t="s">
        <v>16</v>
      </c>
      <c r="D26" s="37">
        <f t="shared" si="0"/>
        <v>0</v>
      </c>
      <c r="E26" s="116"/>
      <c r="F26" s="37">
        <f t="shared" si="2"/>
        <v>0</v>
      </c>
      <c r="G26" s="147">
        <f t="shared" si="3"/>
        <v>0</v>
      </c>
      <c r="H26" s="11"/>
      <c r="I26" s="438"/>
      <c r="J26" s="15"/>
      <c r="K26" s="122"/>
      <c r="L26" s="122"/>
      <c r="M26" s="122"/>
      <c r="N26" s="122"/>
    </row>
    <row r="27" spans="1:14" ht="15.9" customHeight="1" x14ac:dyDescent="0.25">
      <c r="A27" s="433"/>
      <c r="B27" s="435"/>
      <c r="C27" s="103" t="s">
        <v>7</v>
      </c>
      <c r="D27" s="37">
        <f t="shared" si="0"/>
        <v>0</v>
      </c>
      <c r="E27" s="116"/>
      <c r="F27" s="37">
        <f t="shared" si="2"/>
        <v>0</v>
      </c>
      <c r="G27" s="147">
        <f t="shared" si="3"/>
        <v>0</v>
      </c>
      <c r="H27" s="11"/>
      <c r="I27" s="438"/>
      <c r="J27" s="5"/>
      <c r="K27" s="122"/>
      <c r="L27" s="122"/>
      <c r="M27" s="122"/>
      <c r="N27" s="122"/>
    </row>
    <row r="28" spans="1:14" ht="15.9" customHeight="1" x14ac:dyDescent="0.25">
      <c r="A28" s="433"/>
      <c r="B28" s="435"/>
      <c r="C28" s="103" t="s">
        <v>17</v>
      </c>
      <c r="D28" s="37">
        <f t="shared" si="0"/>
        <v>0</v>
      </c>
      <c r="E28" s="116"/>
      <c r="F28" s="37">
        <f t="shared" si="2"/>
        <v>0</v>
      </c>
      <c r="G28" s="147">
        <f t="shared" si="3"/>
        <v>0</v>
      </c>
      <c r="H28" s="11"/>
      <c r="I28" s="438"/>
      <c r="K28" s="122"/>
      <c r="L28" s="122"/>
      <c r="M28" s="122"/>
      <c r="N28" s="122"/>
    </row>
    <row r="29" spans="1:14" ht="15.9" customHeight="1" x14ac:dyDescent="0.25">
      <c r="A29" s="433"/>
      <c r="B29" s="435"/>
      <c r="C29" s="103" t="s">
        <v>57</v>
      </c>
      <c r="D29" s="37">
        <f t="shared" si="0"/>
        <v>0</v>
      </c>
      <c r="E29" s="116"/>
      <c r="F29" s="37">
        <f t="shared" si="2"/>
        <v>0</v>
      </c>
      <c r="G29" s="147">
        <f>G124-G77</f>
        <v>0</v>
      </c>
      <c r="H29" s="11"/>
      <c r="I29" s="438"/>
      <c r="K29" s="122"/>
      <c r="L29" s="122"/>
      <c r="M29" s="122"/>
      <c r="N29" s="122"/>
    </row>
    <row r="30" spans="1:14" ht="15.9" customHeight="1" x14ac:dyDescent="0.25">
      <c r="A30" s="433"/>
      <c r="B30" s="435"/>
      <c r="C30" s="103" t="s">
        <v>58</v>
      </c>
      <c r="D30" s="37">
        <f t="shared" si="0"/>
        <v>0</v>
      </c>
      <c r="E30" s="116"/>
      <c r="F30" s="37">
        <f t="shared" si="2"/>
        <v>0</v>
      </c>
      <c r="G30" s="147">
        <f>G125-G78</f>
        <v>0</v>
      </c>
      <c r="H30" s="11"/>
      <c r="I30" s="438"/>
      <c r="K30" s="122"/>
      <c r="L30" s="122"/>
      <c r="M30" s="122"/>
      <c r="N30" s="122"/>
    </row>
    <row r="31" spans="1:14" ht="15.9" customHeight="1" x14ac:dyDescent="0.25">
      <c r="A31" s="433"/>
      <c r="B31" s="435"/>
      <c r="C31" s="73" t="s">
        <v>74</v>
      </c>
      <c r="D31" s="37">
        <f t="shared" si="0"/>
        <v>0</v>
      </c>
      <c r="E31" s="116"/>
      <c r="F31" s="37">
        <f t="shared" si="2"/>
        <v>0</v>
      </c>
      <c r="G31" s="147">
        <f>G126-G79</f>
        <v>0</v>
      </c>
      <c r="H31" s="7"/>
      <c r="I31" s="438"/>
      <c r="J31" s="5"/>
      <c r="K31" s="122"/>
      <c r="L31" s="122"/>
      <c r="M31" s="122"/>
      <c r="N31" s="122"/>
    </row>
    <row r="32" spans="1:14" s="7" customFormat="1" ht="18" customHeight="1" x14ac:dyDescent="0.3">
      <c r="A32" s="433"/>
      <c r="B32" s="436"/>
      <c r="C32" s="48" t="s">
        <v>55</v>
      </c>
      <c r="D32" s="49">
        <f>+D10+SUM(D21:D31)</f>
        <v>0</v>
      </c>
      <c r="E32" s="118"/>
      <c r="F32" s="49">
        <f>+F10+SUM(F21:F31)</f>
        <v>0</v>
      </c>
      <c r="G32" s="49">
        <f>+G10+SUM(G21:G31)</f>
        <v>0</v>
      </c>
      <c r="I32" s="439"/>
      <c r="J32" s="16"/>
      <c r="K32" s="132"/>
      <c r="L32" s="132"/>
      <c r="M32" s="132"/>
      <c r="N32" s="132"/>
    </row>
    <row r="33" spans="1:14" ht="6.6" customHeight="1" x14ac:dyDescent="0.3">
      <c r="A33" s="433"/>
      <c r="B33" s="22"/>
      <c r="C33" s="35"/>
      <c r="D33" s="18"/>
      <c r="E33" s="18"/>
      <c r="F33" s="18"/>
      <c r="G33" s="18"/>
      <c r="H33" s="7"/>
      <c r="I33" s="36"/>
      <c r="J33" s="5"/>
      <c r="K33" s="132"/>
      <c r="L33" s="132"/>
      <c r="M33" s="132"/>
      <c r="N33" s="132"/>
    </row>
    <row r="34" spans="1:14" ht="18.75" customHeight="1" x14ac:dyDescent="0.25">
      <c r="A34" s="433"/>
      <c r="B34" s="440" t="s">
        <v>22</v>
      </c>
      <c r="C34" s="38" t="s">
        <v>38</v>
      </c>
      <c r="D34" s="39">
        <f>D129</f>
        <v>0</v>
      </c>
      <c r="E34" s="119"/>
      <c r="F34" s="39">
        <f>F129</f>
        <v>0</v>
      </c>
      <c r="G34" s="39">
        <f>G129-G82</f>
        <v>0</v>
      </c>
      <c r="H34" s="7"/>
      <c r="I34" s="437" t="e">
        <f>+G36/G41</f>
        <v>#DIV/0!</v>
      </c>
      <c r="K34" s="132"/>
      <c r="L34" s="132"/>
      <c r="M34" s="132"/>
      <c r="N34" s="132"/>
    </row>
    <row r="35" spans="1:14" ht="18.75" customHeight="1" x14ac:dyDescent="0.25">
      <c r="A35" s="433"/>
      <c r="B35" s="441"/>
      <c r="C35" s="40" t="s">
        <v>39</v>
      </c>
      <c r="D35" s="37">
        <f>D130</f>
        <v>0</v>
      </c>
      <c r="E35" s="119"/>
      <c r="F35" s="37">
        <f>F130</f>
        <v>0</v>
      </c>
      <c r="G35" s="37">
        <f>G130-G83</f>
        <v>0</v>
      </c>
      <c r="H35" s="7"/>
      <c r="I35" s="438"/>
      <c r="K35" s="132"/>
      <c r="L35" s="132"/>
      <c r="M35" s="132"/>
      <c r="N35" s="132"/>
    </row>
    <row r="36" spans="1:14" s="7" customFormat="1" ht="18.75" customHeight="1" x14ac:dyDescent="0.25">
      <c r="A36" s="433"/>
      <c r="B36" s="442"/>
      <c r="C36" s="97" t="s">
        <v>61</v>
      </c>
      <c r="D36" s="49">
        <f>SUM(D34:D35)</f>
        <v>0</v>
      </c>
      <c r="F36" s="49">
        <f>SUM(F34:F35)</f>
        <v>0</v>
      </c>
      <c r="G36" s="49">
        <f>SUM(G34:G35)</f>
        <v>0</v>
      </c>
      <c r="H36" s="11"/>
      <c r="I36" s="439"/>
      <c r="K36" s="122"/>
      <c r="L36" s="132"/>
    </row>
    <row r="37" spans="1:14" s="7" customFormat="1" ht="15.6" x14ac:dyDescent="0.3">
      <c r="A37" s="433"/>
      <c r="B37" s="22"/>
      <c r="C37" s="19"/>
      <c r="D37" s="95"/>
      <c r="E37" s="95"/>
      <c r="F37" s="95"/>
      <c r="G37" s="95"/>
      <c r="H37" s="11"/>
      <c r="I37" s="36"/>
      <c r="K37" s="122"/>
      <c r="L37" s="132"/>
    </row>
    <row r="38" spans="1:14" s="7" customFormat="1" ht="15.75" customHeight="1" x14ac:dyDescent="0.3">
      <c r="A38" s="433"/>
      <c r="B38" s="425" t="s">
        <v>24</v>
      </c>
      <c r="C38" s="425"/>
      <c r="D38" s="50">
        <f t="shared" ref="D38:F38" si="4">D41-D39</f>
        <v>0</v>
      </c>
      <c r="F38" s="50">
        <f t="shared" si="4"/>
        <v>0</v>
      </c>
      <c r="G38" s="50">
        <f>G41-G39</f>
        <v>0</v>
      </c>
      <c r="H38" s="11"/>
      <c r="I38" s="51" t="e">
        <f>+G38/$G$41</f>
        <v>#DIV/0!</v>
      </c>
      <c r="K38" s="127"/>
      <c r="L38" s="126"/>
    </row>
    <row r="39" spans="1:14" s="7" customFormat="1" ht="15.75" customHeight="1" x14ac:dyDescent="0.25">
      <c r="A39" s="433"/>
      <c r="B39" s="425" t="s">
        <v>25</v>
      </c>
      <c r="C39" s="425"/>
      <c r="D39" s="50">
        <f>+D21+D22+D23+D36</f>
        <v>0</v>
      </c>
      <c r="F39" s="50">
        <f>+F21+F22+F23+F36</f>
        <v>0</v>
      </c>
      <c r="G39" s="50">
        <f>+G21+G22+G23+G36</f>
        <v>0</v>
      </c>
      <c r="H39" s="62"/>
      <c r="I39" s="51" t="e">
        <f>+G39/$G$41</f>
        <v>#DIV/0!</v>
      </c>
      <c r="K39" s="127"/>
      <c r="L39" s="126"/>
    </row>
    <row r="40" spans="1:14" ht="13.8" x14ac:dyDescent="0.25">
      <c r="B40" s="22"/>
      <c r="C40" s="19"/>
      <c r="D40" s="23"/>
      <c r="E40" s="17"/>
      <c r="F40" s="21"/>
      <c r="G40" s="21"/>
      <c r="H40" s="11"/>
      <c r="I40" s="22"/>
      <c r="K40" s="122"/>
      <c r="L40" s="26"/>
    </row>
    <row r="41" spans="1:14" ht="24.75" customHeight="1" x14ac:dyDescent="0.3">
      <c r="A41" s="426" t="s">
        <v>26</v>
      </c>
      <c r="B41" s="427" t="s">
        <v>75</v>
      </c>
      <c r="C41" s="428"/>
      <c r="D41" s="44">
        <f>+D32+D36</f>
        <v>0</v>
      </c>
      <c r="E41" s="111"/>
      <c r="F41" s="44">
        <f>+F32+F36</f>
        <v>0</v>
      </c>
      <c r="G41" s="44">
        <f>+G32+G36</f>
        <v>0</v>
      </c>
      <c r="H41" s="11"/>
      <c r="I41" s="284">
        <f>G41+G52-G140</f>
        <v>0</v>
      </c>
      <c r="J41" s="364"/>
      <c r="K41" s="364"/>
      <c r="L41" s="26"/>
    </row>
    <row r="42" spans="1:14" ht="14.25" customHeight="1" x14ac:dyDescent="0.25">
      <c r="A42" s="426"/>
      <c r="B42" s="429" t="s">
        <v>49</v>
      </c>
      <c r="C42" s="430"/>
      <c r="D42" s="41"/>
      <c r="E42" s="7"/>
      <c r="F42" s="223">
        <f>F141</f>
        <v>0</v>
      </c>
      <c r="G42" s="223">
        <f>G141</f>
        <v>0</v>
      </c>
      <c r="H42" s="11"/>
      <c r="I42" s="104"/>
      <c r="K42" s="2"/>
      <c r="L42" s="26"/>
    </row>
    <row r="43" spans="1:14" ht="14.25" customHeight="1" x14ac:dyDescent="0.25">
      <c r="A43" s="426"/>
      <c r="B43" s="429" t="s">
        <v>50</v>
      </c>
      <c r="C43" s="430"/>
      <c r="D43" s="41"/>
      <c r="E43" s="7"/>
      <c r="F43" s="223">
        <f>F142</f>
        <v>0</v>
      </c>
      <c r="G43" s="223">
        <f>G142</f>
        <v>0</v>
      </c>
      <c r="H43" s="11"/>
      <c r="I43" s="104"/>
      <c r="K43" s="2"/>
      <c r="L43" s="26"/>
    </row>
    <row r="44" spans="1:14" ht="25.5" customHeight="1" x14ac:dyDescent="0.25">
      <c r="A44" s="426"/>
      <c r="B44" s="427" t="s">
        <v>76</v>
      </c>
      <c r="C44" s="428"/>
      <c r="D44" s="44">
        <f>+D41</f>
        <v>0</v>
      </c>
      <c r="E44" s="62"/>
      <c r="F44" s="46">
        <f t="shared" ref="F44" si="5">+F41-F42-F43</f>
        <v>0</v>
      </c>
      <c r="G44" s="46">
        <f>+G41-G42-G43</f>
        <v>0</v>
      </c>
      <c r="H44" s="11"/>
      <c r="I44" s="62"/>
      <c r="K44" s="127"/>
      <c r="L44" s="26"/>
    </row>
    <row r="45" spans="1:14" ht="14.25" customHeight="1" x14ac:dyDescent="0.25">
      <c r="A45" s="426"/>
      <c r="B45" s="429" t="s">
        <v>77</v>
      </c>
      <c r="C45" s="430"/>
      <c r="D45" s="52"/>
      <c r="E45" s="62"/>
      <c r="F45" s="37">
        <f>F144</f>
        <v>0</v>
      </c>
      <c r="G45" s="37">
        <f>G144</f>
        <v>0</v>
      </c>
      <c r="H45" s="11"/>
      <c r="I45" s="112"/>
      <c r="K45" s="2"/>
      <c r="L45" s="26"/>
    </row>
    <row r="46" spans="1:14" ht="33" customHeight="1" x14ac:dyDescent="0.25">
      <c r="A46" s="426"/>
      <c r="B46" s="431" t="s">
        <v>84</v>
      </c>
      <c r="C46" s="432"/>
      <c r="D46" s="44">
        <f>+D44</f>
        <v>0</v>
      </c>
      <c r="E46" s="62"/>
      <c r="F46" s="47">
        <f t="shared" ref="F46:G46" si="6">+F44-F45</f>
        <v>0</v>
      </c>
      <c r="G46" s="47">
        <f t="shared" si="6"/>
        <v>0</v>
      </c>
      <c r="H46" s="11"/>
      <c r="I46" s="62"/>
      <c r="K46" s="127"/>
      <c r="L46" s="26"/>
      <c r="M46" s="13"/>
    </row>
    <row r="47" spans="1:14" customFormat="1" ht="14.4" x14ac:dyDescent="0.3">
      <c r="K47" s="122"/>
      <c r="L47" s="128"/>
    </row>
    <row r="48" spans="1:14" customFormat="1" ht="27.75" customHeight="1" x14ac:dyDescent="0.3">
      <c r="A48" s="420" t="s">
        <v>48</v>
      </c>
      <c r="B48" s="421"/>
      <c r="C48" s="421"/>
      <c r="D48" s="421"/>
      <c r="E48" s="421"/>
      <c r="F48" s="421"/>
      <c r="G48" s="421"/>
      <c r="H48" s="421"/>
      <c r="I48" s="422"/>
      <c r="K48" s="122"/>
      <c r="L48" s="128"/>
    </row>
    <row r="49" spans="1:12" customFormat="1" ht="8.25" customHeight="1" x14ac:dyDescent="0.3">
      <c r="K49" s="122"/>
      <c r="L49" s="128"/>
    </row>
    <row r="50" spans="1:12" s="5" customFormat="1" ht="30" customHeight="1" x14ac:dyDescent="0.3">
      <c r="C50" s="42"/>
      <c r="D50" s="74" t="str">
        <f>D8</f>
        <v>Meta 
2025</v>
      </c>
      <c r="F50" s="74" t="str">
        <f>+F8</f>
        <v>Recaudación
 2024</v>
      </c>
      <c r="G50" s="74" t="str">
        <f>+G8</f>
        <v>Recaudación 
2025</v>
      </c>
      <c r="I50"/>
      <c r="K50" s="122"/>
      <c r="L50" s="29"/>
    </row>
    <row r="51" spans="1:12" s="29" customFormat="1" ht="14.4" x14ac:dyDescent="0.3">
      <c r="C51" s="260"/>
      <c r="D51" s="174"/>
      <c r="F51" s="174"/>
      <c r="G51" s="174"/>
      <c r="I51" s="128"/>
      <c r="K51" s="122"/>
    </row>
    <row r="52" spans="1:12" s="29" customFormat="1" ht="15.6" x14ac:dyDescent="0.3">
      <c r="A52" s="419" t="s">
        <v>47</v>
      </c>
      <c r="B52" s="419"/>
      <c r="C52" s="419"/>
      <c r="D52" s="82">
        <f>D55+D87+D94</f>
        <v>0</v>
      </c>
      <c r="E52"/>
      <c r="F52" s="82">
        <f>F55+F87+F94</f>
        <v>0</v>
      </c>
      <c r="G52" s="82">
        <f>G55+G87+G94</f>
        <v>0</v>
      </c>
      <c r="I52" s="128"/>
      <c r="K52" s="122"/>
    </row>
    <row r="53" spans="1:12" s="29" customFormat="1" ht="9.4499999999999993" customHeight="1" x14ac:dyDescent="0.3">
      <c r="C53" s="260"/>
      <c r="D53" s="174"/>
      <c r="F53" s="174"/>
      <c r="G53" s="174"/>
      <c r="I53" s="128"/>
      <c r="K53" s="122"/>
    </row>
    <row r="54" spans="1:12" customFormat="1" ht="8.25" customHeight="1" x14ac:dyDescent="0.3">
      <c r="K54" s="122"/>
      <c r="L54" s="128"/>
    </row>
    <row r="55" spans="1:12" s="7" customFormat="1" ht="19.5" customHeight="1" x14ac:dyDescent="0.3">
      <c r="A55" s="423" t="s">
        <v>95</v>
      </c>
      <c r="B55" s="423"/>
      <c r="C55" s="424"/>
      <c r="D55" s="205"/>
      <c r="E55"/>
      <c r="F55" s="261">
        <f>SUM(F58:F84)</f>
        <v>0</v>
      </c>
      <c r="G55" s="261">
        <f>SUM(G67:G79)+G58+G84</f>
        <v>0</v>
      </c>
      <c r="H55"/>
      <c r="I55" s="124"/>
      <c r="J55" s="205"/>
      <c r="K55" s="122"/>
      <c r="L55" s="126"/>
    </row>
    <row r="56" spans="1:12" customFormat="1" ht="6" customHeight="1" x14ac:dyDescent="0.3">
      <c r="K56" s="122"/>
      <c r="L56" s="128"/>
    </row>
    <row r="57" spans="1:12" customFormat="1" ht="0.6" customHeight="1" outlineLevel="1" x14ac:dyDescent="0.3">
      <c r="K57" s="122"/>
      <c r="L57" s="128"/>
    </row>
    <row r="58" spans="1:12" s="5" customFormat="1" ht="15.9" customHeight="1" outlineLevel="2" x14ac:dyDescent="0.3">
      <c r="A58" s="459" t="s">
        <v>20</v>
      </c>
      <c r="B58" s="475" t="s">
        <v>21</v>
      </c>
      <c r="C58" s="64" t="s">
        <v>1</v>
      </c>
      <c r="D58" s="176"/>
      <c r="E58" s="66"/>
      <c r="F58" s="79">
        <v>0</v>
      </c>
      <c r="G58" s="79">
        <v>0</v>
      </c>
      <c r="H58"/>
      <c r="I58" s="124"/>
    </row>
    <row r="59" spans="1:12" s="5" customFormat="1" ht="15.9" customHeight="1" outlineLevel="2" x14ac:dyDescent="0.3">
      <c r="A59" s="459"/>
      <c r="B59" s="475"/>
      <c r="C59" s="68" t="s">
        <v>11</v>
      </c>
      <c r="D59" s="176"/>
      <c r="E59" s="66"/>
      <c r="F59" s="69">
        <v>0</v>
      </c>
      <c r="G59" s="69">
        <v>0</v>
      </c>
      <c r="H59"/>
      <c r="I59"/>
    </row>
    <row r="60" spans="1:12" s="5" customFormat="1" ht="15.9" customHeight="1" outlineLevel="2" x14ac:dyDescent="0.3">
      <c r="A60" s="459"/>
      <c r="B60" s="475"/>
      <c r="C60" s="68" t="s">
        <v>15</v>
      </c>
      <c r="D60" s="176"/>
      <c r="E60" s="66"/>
      <c r="F60" s="69">
        <v>0</v>
      </c>
      <c r="G60" s="69">
        <v>0</v>
      </c>
      <c r="H60"/>
      <c r="I60"/>
    </row>
    <row r="61" spans="1:12" s="5" customFormat="1" ht="15.9" customHeight="1" outlineLevel="2" x14ac:dyDescent="0.3">
      <c r="A61" s="459"/>
      <c r="B61" s="475"/>
      <c r="C61" s="68" t="s">
        <v>2</v>
      </c>
      <c r="D61" s="176"/>
      <c r="E61" s="66"/>
      <c r="F61" s="69">
        <v>0</v>
      </c>
      <c r="G61" s="69">
        <v>0</v>
      </c>
      <c r="H61"/>
      <c r="I61" s="227"/>
    </row>
    <row r="62" spans="1:12" s="5" customFormat="1" ht="15.9" customHeight="1" outlineLevel="2" x14ac:dyDescent="0.3">
      <c r="A62" s="459"/>
      <c r="B62" s="475"/>
      <c r="C62" s="71" t="s">
        <v>14</v>
      </c>
      <c r="D62" s="176"/>
      <c r="E62" s="66"/>
      <c r="F62" s="69">
        <v>0</v>
      </c>
      <c r="G62" s="69">
        <v>0</v>
      </c>
      <c r="H62"/>
      <c r="I62"/>
    </row>
    <row r="63" spans="1:12" s="5" customFormat="1" ht="15.9" customHeight="1" outlineLevel="2" x14ac:dyDescent="0.3">
      <c r="A63" s="459"/>
      <c r="B63" s="475"/>
      <c r="C63" s="71" t="s">
        <v>13</v>
      </c>
      <c r="D63" s="176"/>
      <c r="E63" s="66"/>
      <c r="F63" s="69">
        <v>0</v>
      </c>
      <c r="G63" s="69">
        <v>0</v>
      </c>
      <c r="H63"/>
      <c r="I63"/>
    </row>
    <row r="64" spans="1:12" s="5" customFormat="1" ht="15.9" customHeight="1" outlineLevel="2" x14ac:dyDescent="0.3">
      <c r="A64" s="459"/>
      <c r="B64" s="475"/>
      <c r="C64" s="71" t="s">
        <v>12</v>
      </c>
      <c r="D64" s="176"/>
      <c r="E64" s="66"/>
      <c r="F64" s="69">
        <v>0</v>
      </c>
      <c r="G64" s="69">
        <v>0</v>
      </c>
      <c r="H64"/>
      <c r="I64"/>
    </row>
    <row r="65" spans="1:10" s="5" customFormat="1" ht="15.9" customHeight="1" outlineLevel="2" x14ac:dyDescent="0.3">
      <c r="A65" s="459"/>
      <c r="B65" s="475"/>
      <c r="C65" s="71" t="s">
        <v>63</v>
      </c>
      <c r="D65" s="176"/>
      <c r="E65" s="66"/>
      <c r="F65" s="69">
        <v>0</v>
      </c>
      <c r="G65" s="69">
        <v>0</v>
      </c>
      <c r="H65"/>
      <c r="I65"/>
      <c r="J65" s="12"/>
    </row>
    <row r="66" spans="1:10" s="5" customFormat="1" ht="15.9" customHeight="1" outlineLevel="2" x14ac:dyDescent="0.3">
      <c r="A66" s="459"/>
      <c r="B66" s="475"/>
      <c r="C66" s="71" t="s">
        <v>67</v>
      </c>
      <c r="D66" s="176"/>
      <c r="E66" s="66"/>
      <c r="F66" s="69">
        <v>0</v>
      </c>
      <c r="G66" s="69">
        <v>0</v>
      </c>
      <c r="H66"/>
      <c r="I66"/>
    </row>
    <row r="67" spans="1:10" s="5" customFormat="1" ht="15.9" customHeight="1" outlineLevel="2" x14ac:dyDescent="0.3">
      <c r="A67" s="459"/>
      <c r="B67" s="475"/>
      <c r="C67" s="72" t="s">
        <v>40</v>
      </c>
      <c r="D67" s="176"/>
      <c r="E67" s="66"/>
      <c r="F67" s="69">
        <v>0</v>
      </c>
      <c r="G67" s="69">
        <v>0</v>
      </c>
      <c r="H67"/>
      <c r="I67"/>
    </row>
    <row r="68" spans="1:10" s="5" customFormat="1" ht="15.9" customHeight="1" outlineLevel="2" x14ac:dyDescent="0.3">
      <c r="A68" s="459"/>
      <c r="B68" s="475"/>
      <c r="C68" s="72" t="s">
        <v>41</v>
      </c>
      <c r="D68" s="176"/>
      <c r="E68" s="66"/>
      <c r="F68" s="69">
        <v>0</v>
      </c>
      <c r="G68" s="69">
        <v>0</v>
      </c>
      <c r="H68"/>
      <c r="I68"/>
    </row>
    <row r="69" spans="1:10" s="5" customFormat="1" ht="15.9" customHeight="1" outlineLevel="2" x14ac:dyDescent="0.3">
      <c r="A69" s="459"/>
      <c r="B69" s="475"/>
      <c r="C69" s="73" t="s">
        <v>18</v>
      </c>
      <c r="D69" s="176"/>
      <c r="E69" s="66"/>
      <c r="F69" s="69">
        <v>0</v>
      </c>
      <c r="G69" s="69">
        <v>0</v>
      </c>
      <c r="H69"/>
      <c r="I69"/>
    </row>
    <row r="70" spans="1:10" s="5" customFormat="1" ht="15.9" customHeight="1" outlineLevel="2" x14ac:dyDescent="0.3">
      <c r="A70" s="459"/>
      <c r="B70" s="475"/>
      <c r="C70" s="73" t="s">
        <v>5</v>
      </c>
      <c r="D70" s="176"/>
      <c r="E70" s="66"/>
      <c r="F70" s="69">
        <v>0</v>
      </c>
      <c r="G70" s="69">
        <v>0</v>
      </c>
      <c r="H70"/>
      <c r="I70"/>
    </row>
    <row r="71" spans="1:10" s="5" customFormat="1" ht="15.9" customHeight="1" outlineLevel="2" x14ac:dyDescent="0.3">
      <c r="A71" s="459"/>
      <c r="B71" s="475"/>
      <c r="C71" s="73" t="s">
        <v>6</v>
      </c>
      <c r="D71" s="176"/>
      <c r="E71" s="66"/>
      <c r="F71" s="69">
        <v>0</v>
      </c>
      <c r="G71" s="69">
        <v>0</v>
      </c>
      <c r="H71"/>
      <c r="I71"/>
    </row>
    <row r="72" spans="1:10" s="5" customFormat="1" ht="15.9" customHeight="1" outlineLevel="2" x14ac:dyDescent="0.3">
      <c r="A72" s="459"/>
      <c r="B72" s="475"/>
      <c r="C72" s="73" t="s">
        <v>16</v>
      </c>
      <c r="D72" s="176"/>
      <c r="E72" s="66"/>
      <c r="F72" s="69">
        <v>0</v>
      </c>
      <c r="G72" s="69">
        <v>0</v>
      </c>
      <c r="H72"/>
      <c r="I72"/>
    </row>
    <row r="73" spans="1:10" s="5" customFormat="1" ht="15.9" customHeight="1" outlineLevel="2" x14ac:dyDescent="0.3">
      <c r="A73" s="459"/>
      <c r="B73" s="475"/>
      <c r="C73" s="73" t="s">
        <v>7</v>
      </c>
      <c r="D73" s="176"/>
      <c r="E73" s="66"/>
      <c r="F73" s="69">
        <v>0</v>
      </c>
      <c r="G73" s="69">
        <v>0</v>
      </c>
      <c r="H73"/>
      <c r="I73"/>
    </row>
    <row r="74" spans="1:10" s="5" customFormat="1" ht="15.9" customHeight="1" outlineLevel="2" x14ac:dyDescent="0.3">
      <c r="A74" s="459"/>
      <c r="B74" s="475"/>
      <c r="C74" s="73" t="s">
        <v>17</v>
      </c>
      <c r="D74" s="176"/>
      <c r="E74" s="66"/>
      <c r="F74" s="69">
        <v>0</v>
      </c>
      <c r="G74" s="69">
        <v>0</v>
      </c>
      <c r="H74"/>
      <c r="I74"/>
    </row>
    <row r="75" spans="1:10" s="5" customFormat="1" ht="15.9" customHeight="1" outlineLevel="2" x14ac:dyDescent="0.3">
      <c r="A75" s="459"/>
      <c r="B75" s="475"/>
      <c r="C75" s="73" t="s">
        <v>96</v>
      </c>
      <c r="D75" s="176"/>
      <c r="E75" s="66"/>
      <c r="F75" s="69">
        <v>0</v>
      </c>
      <c r="G75" s="69">
        <v>0</v>
      </c>
      <c r="H75"/>
      <c r="I75"/>
    </row>
    <row r="76" spans="1:10" s="5" customFormat="1" ht="15.9" customHeight="1" outlineLevel="2" x14ac:dyDescent="0.3">
      <c r="A76" s="459"/>
      <c r="B76" s="475"/>
      <c r="C76" s="73" t="s">
        <v>97</v>
      </c>
      <c r="D76" s="176"/>
      <c r="E76" s="66"/>
      <c r="F76" s="69">
        <v>0</v>
      </c>
      <c r="G76" s="69">
        <v>0</v>
      </c>
      <c r="H76"/>
      <c r="I76"/>
    </row>
    <row r="77" spans="1:10" s="5" customFormat="1" ht="15.9" customHeight="1" outlineLevel="2" x14ac:dyDescent="0.3">
      <c r="A77" s="459"/>
      <c r="B77" s="475"/>
      <c r="C77" s="73" t="s">
        <v>57</v>
      </c>
      <c r="D77" s="176"/>
      <c r="E77" s="66"/>
      <c r="F77" s="69">
        <v>0</v>
      </c>
      <c r="G77" s="69">
        <v>0</v>
      </c>
      <c r="H77"/>
      <c r="I77"/>
    </row>
    <row r="78" spans="1:10" s="5" customFormat="1" ht="15.9" customHeight="1" outlineLevel="2" x14ac:dyDescent="0.3">
      <c r="A78" s="459"/>
      <c r="B78" s="475"/>
      <c r="C78" s="73" t="s">
        <v>58</v>
      </c>
      <c r="D78" s="176"/>
      <c r="E78" s="66"/>
      <c r="F78" s="69">
        <v>0</v>
      </c>
      <c r="G78" s="69">
        <v>0</v>
      </c>
      <c r="H78"/>
      <c r="I78"/>
    </row>
    <row r="79" spans="1:10" s="5" customFormat="1" ht="15.9" customHeight="1" outlineLevel="2" x14ac:dyDescent="0.3">
      <c r="A79" s="459"/>
      <c r="B79" s="475"/>
      <c r="C79" s="73" t="s">
        <v>74</v>
      </c>
      <c r="D79" s="176"/>
      <c r="E79" s="66"/>
      <c r="F79" s="69">
        <v>0</v>
      </c>
      <c r="G79" s="69">
        <v>0</v>
      </c>
      <c r="H79"/>
      <c r="I79" s="124"/>
    </row>
    <row r="80" spans="1:10" s="5" customFormat="1" ht="15.9" customHeight="1" outlineLevel="2" x14ac:dyDescent="0.3">
      <c r="A80" s="459"/>
      <c r="B80" s="475"/>
      <c r="C80" s="181" t="s">
        <v>55</v>
      </c>
      <c r="D80" s="176"/>
      <c r="E80" s="66"/>
      <c r="F80" s="187">
        <f>SUM(F67:F79)+F58</f>
        <v>0</v>
      </c>
      <c r="G80" s="187">
        <f>SUM(G67:G79)+G58</f>
        <v>0</v>
      </c>
      <c r="H80"/>
      <c r="I80" s="111"/>
    </row>
    <row r="81" spans="1:12" s="5" customFormat="1" ht="6" customHeight="1" outlineLevel="2" x14ac:dyDescent="0.3">
      <c r="A81" s="459"/>
      <c r="B81" s="178"/>
      <c r="C81" s="182"/>
      <c r="D81" s="176"/>
      <c r="E81" s="180"/>
      <c r="F81" s="176"/>
      <c r="G81" s="176"/>
      <c r="H81"/>
      <c r="I81"/>
    </row>
    <row r="82" spans="1:12" s="5" customFormat="1" ht="15.9" customHeight="1" outlineLevel="2" x14ac:dyDescent="0.3">
      <c r="A82" s="459"/>
      <c r="B82" s="476" t="s">
        <v>22</v>
      </c>
      <c r="C82" s="38" t="s">
        <v>38</v>
      </c>
      <c r="D82" s="176"/>
      <c r="E82" s="66"/>
      <c r="F82" s="79">
        <v>0</v>
      </c>
      <c r="G82" s="79">
        <v>0</v>
      </c>
      <c r="H82"/>
      <c r="I82"/>
    </row>
    <row r="83" spans="1:12" s="5" customFormat="1" ht="15.9" customHeight="1" outlineLevel="2" x14ac:dyDescent="0.3">
      <c r="A83" s="459"/>
      <c r="B83" s="476"/>
      <c r="C83" s="40" t="s">
        <v>39</v>
      </c>
      <c r="D83" s="176"/>
      <c r="E83" s="66"/>
      <c r="F83" s="69">
        <v>0</v>
      </c>
      <c r="G83" s="69">
        <v>0</v>
      </c>
      <c r="H83"/>
      <c r="I83"/>
    </row>
    <row r="84" spans="1:12" s="5" customFormat="1" ht="15.9" customHeight="1" outlineLevel="2" x14ac:dyDescent="0.3">
      <c r="A84" s="459"/>
      <c r="B84" s="476"/>
      <c r="C84" s="75" t="s">
        <v>61</v>
      </c>
      <c r="D84" s="176"/>
      <c r="E84" s="66"/>
      <c r="F84" s="75">
        <v>0</v>
      </c>
      <c r="G84" s="243">
        <f>SUM(G82:G83)</f>
        <v>0</v>
      </c>
      <c r="H84"/>
      <c r="I84"/>
    </row>
    <row r="85" spans="1:12" s="29" customFormat="1" ht="15.9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8"/>
    </row>
    <row r="86" spans="1:12" s="29" customFormat="1" ht="15.9" customHeight="1" outlineLevel="1" x14ac:dyDescent="0.3">
      <c r="A86" s="177"/>
      <c r="B86" s="178"/>
      <c r="C86" s="179"/>
      <c r="D86" s="176"/>
      <c r="E86" s="180"/>
      <c r="F86" s="176"/>
      <c r="G86" s="176"/>
      <c r="H86" s="128"/>
      <c r="I86" s="128"/>
    </row>
    <row r="87" spans="1:12" s="29" customFormat="1" ht="15.9" customHeight="1" outlineLevel="1" x14ac:dyDescent="0.3">
      <c r="A87" s="489" t="s">
        <v>119</v>
      </c>
      <c r="B87" s="489"/>
      <c r="C87" s="490"/>
      <c r="D87" s="256">
        <f>D89+D90</f>
        <v>0</v>
      </c>
      <c r="E87" s="128"/>
      <c r="F87" s="256">
        <f>F89+F90</f>
        <v>0</v>
      </c>
      <c r="G87" s="256">
        <f>G89+G90</f>
        <v>0</v>
      </c>
      <c r="H87" s="128"/>
      <c r="I87" s="128"/>
    </row>
    <row r="88" spans="1:12" s="29" customFormat="1" ht="7.2" customHeight="1" outlineLevel="1" x14ac:dyDescent="0.3">
      <c r="A88"/>
      <c r="B88"/>
      <c r="C88"/>
      <c r="D88"/>
      <c r="E88" s="128"/>
      <c r="F88"/>
      <c r="G88"/>
      <c r="H88" s="128"/>
      <c r="I88" s="128"/>
    </row>
    <row r="89" spans="1:12" s="29" customFormat="1" ht="19.2" customHeight="1" outlineLevel="1" x14ac:dyDescent="0.3">
      <c r="A89" s="459"/>
      <c r="B89" s="488" t="s">
        <v>120</v>
      </c>
      <c r="C89" s="252" t="s">
        <v>96</v>
      </c>
      <c r="D89" s="254">
        <f>D133</f>
        <v>0</v>
      </c>
      <c r="E89" s="176"/>
      <c r="F89" s="254">
        <f>F133</f>
        <v>0</v>
      </c>
      <c r="G89" s="254">
        <f>G133-G75</f>
        <v>0</v>
      </c>
      <c r="H89" s="128"/>
      <c r="I89" s="128"/>
    </row>
    <row r="90" spans="1:12" s="29" customFormat="1" ht="19.2" customHeight="1" outlineLevel="1" x14ac:dyDescent="0.3">
      <c r="A90" s="459"/>
      <c r="B90" s="488"/>
      <c r="C90" s="253" t="s">
        <v>97</v>
      </c>
      <c r="D90" s="234">
        <f>D134</f>
        <v>0</v>
      </c>
      <c r="E90" s="176"/>
      <c r="F90" s="234">
        <f>F134</f>
        <v>0</v>
      </c>
      <c r="G90" s="234">
        <f>G134-G76</f>
        <v>0</v>
      </c>
      <c r="H90" s="128"/>
      <c r="I90" s="128"/>
    </row>
    <row r="91" spans="1:12" s="29" customFormat="1" ht="19.2" customHeight="1" outlineLevel="1" x14ac:dyDescent="0.3">
      <c r="A91" s="459"/>
      <c r="B91" s="488"/>
      <c r="C91" s="259" t="s">
        <v>121</v>
      </c>
      <c r="D91" s="257"/>
      <c r="E91" s="251"/>
      <c r="F91" s="257"/>
      <c r="G91" s="258">
        <f>SUM(G89:G90)</f>
        <v>0</v>
      </c>
      <c r="H91" s="128"/>
      <c r="I91" s="128"/>
    </row>
    <row r="92" spans="1:12" s="29" customFormat="1" ht="15.9" customHeight="1" outlineLevel="1" x14ac:dyDescent="0.3">
      <c r="A92" s="177"/>
      <c r="B92" s="178"/>
      <c r="C92" s="179"/>
      <c r="D92" s="176"/>
      <c r="E92" s="180"/>
      <c r="F92" s="176"/>
      <c r="G92" s="176"/>
      <c r="H92" s="128"/>
      <c r="I92" s="128"/>
    </row>
    <row r="93" spans="1:12" customFormat="1" ht="18.75" customHeight="1" x14ac:dyDescent="0.3">
      <c r="K93" s="122"/>
      <c r="L93" s="128"/>
    </row>
    <row r="94" spans="1:12" customFormat="1" ht="18.75" customHeight="1" x14ac:dyDescent="0.3">
      <c r="A94" s="485" t="s">
        <v>127</v>
      </c>
      <c r="B94" s="485"/>
      <c r="C94" s="486"/>
      <c r="D94" s="128"/>
      <c r="E94" s="128"/>
      <c r="F94" s="273">
        <f>F96</f>
        <v>0</v>
      </c>
      <c r="G94" s="274">
        <f>G96</f>
        <v>0</v>
      </c>
      <c r="K94" s="122"/>
      <c r="L94" s="128"/>
    </row>
    <row r="95" spans="1:12" customFormat="1" ht="6.6" customHeight="1" x14ac:dyDescent="0.3">
      <c r="D95" s="128"/>
      <c r="E95" s="128"/>
      <c r="K95" s="122"/>
      <c r="L95" s="128"/>
    </row>
    <row r="96" spans="1:12" customFormat="1" ht="18.75" customHeight="1" x14ac:dyDescent="0.3">
      <c r="A96" s="459"/>
      <c r="B96" s="487" t="s">
        <v>129</v>
      </c>
      <c r="C96" s="277" t="s">
        <v>130</v>
      </c>
      <c r="D96" s="176"/>
      <c r="E96" s="176"/>
      <c r="F96" s="79">
        <v>0</v>
      </c>
      <c r="G96" s="350">
        <v>0</v>
      </c>
      <c r="K96" s="122"/>
      <c r="L96" s="128"/>
    </row>
    <row r="97" spans="1:13" customFormat="1" ht="18.75" customHeight="1" x14ac:dyDescent="0.3">
      <c r="A97" s="459"/>
      <c r="B97" s="487"/>
      <c r="C97" s="272" t="s">
        <v>128</v>
      </c>
      <c r="D97" s="127"/>
      <c r="E97" s="251"/>
      <c r="F97" s="275">
        <f>F96</f>
        <v>0</v>
      </c>
      <c r="G97" s="276">
        <f>SUM(G96:G96)</f>
        <v>0</v>
      </c>
      <c r="K97" s="122"/>
      <c r="L97" s="128"/>
    </row>
    <row r="98" spans="1:13" customFormat="1" ht="18.75" customHeight="1" x14ac:dyDescent="0.3">
      <c r="K98" s="122"/>
      <c r="L98" s="128"/>
    </row>
    <row r="99" spans="1:13" customFormat="1" ht="18.75" customHeight="1" x14ac:dyDescent="0.3">
      <c r="K99" s="122"/>
      <c r="L99" s="128"/>
    </row>
    <row r="100" spans="1:13" customFormat="1" ht="18.75" customHeight="1" x14ac:dyDescent="0.3">
      <c r="K100" s="122"/>
      <c r="L100" s="128"/>
    </row>
    <row r="101" spans="1:13" ht="33" customHeight="1" x14ac:dyDescent="0.25">
      <c r="A101" s="461" t="s">
        <v>51</v>
      </c>
      <c r="B101" s="462"/>
      <c r="C101" s="462"/>
      <c r="D101" s="462"/>
      <c r="E101" s="462"/>
      <c r="F101" s="462"/>
      <c r="G101" s="462"/>
      <c r="H101" s="462"/>
      <c r="I101" s="463"/>
      <c r="K101" s="122"/>
      <c r="L101" s="26"/>
    </row>
    <row r="102" spans="1:13" ht="8.25" customHeight="1" x14ac:dyDescent="0.3">
      <c r="C102" s="3"/>
      <c r="D102"/>
      <c r="G102" s="4"/>
      <c r="K102" s="122"/>
      <c r="L102" s="26"/>
    </row>
    <row r="103" spans="1:13" s="5" customFormat="1" ht="51" customHeight="1" x14ac:dyDescent="0.3">
      <c r="C103" s="42"/>
      <c r="D103" s="83" t="str">
        <f>+D8</f>
        <v>Meta 
2025</v>
      </c>
      <c r="E103"/>
      <c r="F103" s="83" t="str">
        <f>+F8</f>
        <v>Recaudación
 2024</v>
      </c>
      <c r="G103" s="83" t="str">
        <f>+G8</f>
        <v>Recaudación 
2025</v>
      </c>
      <c r="H103"/>
      <c r="I103" s="83" t="str">
        <f>+I8</f>
        <v>Participación de la Recaudación 2025</v>
      </c>
      <c r="K103" s="122"/>
      <c r="L103" s="29"/>
      <c r="M103" s="29"/>
    </row>
    <row r="104" spans="1:13" customFormat="1" ht="6" customHeight="1" x14ac:dyDescent="0.3">
      <c r="K104" s="129"/>
      <c r="L104" s="128"/>
      <c r="M104" s="128"/>
    </row>
    <row r="105" spans="1:13" s="5" customFormat="1" ht="15.9" customHeight="1" x14ac:dyDescent="0.25">
      <c r="A105" s="464" t="s">
        <v>20</v>
      </c>
      <c r="B105" s="465" t="s">
        <v>21</v>
      </c>
      <c r="C105" s="99" t="s">
        <v>1</v>
      </c>
      <c r="D105" s="233"/>
      <c r="E105" s="66"/>
      <c r="F105" s="233"/>
      <c r="G105" s="233"/>
      <c r="H105" s="11"/>
      <c r="I105" s="468" t="e">
        <f>+G127/G140</f>
        <v>#DIV/0!</v>
      </c>
      <c r="J105" s="12"/>
      <c r="K105" s="268"/>
      <c r="L105" s="29"/>
      <c r="M105" s="29"/>
    </row>
    <row r="106" spans="1:13" ht="15.9" customHeight="1" outlineLevel="1" x14ac:dyDescent="0.25">
      <c r="A106" s="464"/>
      <c r="B106" s="466"/>
      <c r="C106" s="100" t="s">
        <v>43</v>
      </c>
      <c r="D106" s="69"/>
      <c r="F106" s="69"/>
      <c r="G106" s="69"/>
      <c r="I106" s="469"/>
      <c r="J106" s="12"/>
      <c r="K106" s="122"/>
      <c r="L106" s="26"/>
      <c r="M106" s="26"/>
    </row>
    <row r="107" spans="1:13" s="199" customFormat="1" ht="15.9" customHeight="1" outlineLevel="1" x14ac:dyDescent="0.25">
      <c r="A107" s="464"/>
      <c r="B107" s="466"/>
      <c r="C107" s="100" t="s">
        <v>197</v>
      </c>
      <c r="D107" s="69"/>
      <c r="E107" s="370"/>
      <c r="F107" s="69"/>
      <c r="G107" s="69"/>
      <c r="I107" s="469"/>
      <c r="J107" s="231"/>
      <c r="K107" s="202"/>
      <c r="L107" s="195"/>
    </row>
    <row r="108" spans="1:13" s="199" customFormat="1" ht="15.9" customHeight="1" outlineLevel="1" x14ac:dyDescent="0.25">
      <c r="A108" s="464"/>
      <c r="B108" s="466"/>
      <c r="C108" s="100" t="s">
        <v>198</v>
      </c>
      <c r="D108" s="69"/>
      <c r="E108" s="370"/>
      <c r="F108" s="69"/>
      <c r="G108" s="69"/>
      <c r="I108" s="469"/>
      <c r="J108" s="231"/>
      <c r="K108" s="29"/>
      <c r="L108" s="195"/>
    </row>
    <row r="109" spans="1:13" ht="15.9" customHeight="1" outlineLevel="1" x14ac:dyDescent="0.25">
      <c r="A109" s="464"/>
      <c r="B109" s="466"/>
      <c r="C109" s="100" t="s">
        <v>15</v>
      </c>
      <c r="D109" s="69"/>
      <c r="F109" s="69"/>
      <c r="G109" s="69"/>
      <c r="I109" s="469"/>
      <c r="J109" s="13"/>
      <c r="K109" s="122"/>
      <c r="L109" s="26"/>
    </row>
    <row r="110" spans="1:13" ht="15.9" customHeight="1" outlineLevel="1" x14ac:dyDescent="0.25">
      <c r="A110" s="464"/>
      <c r="B110" s="466"/>
      <c r="C110" s="100" t="s">
        <v>44</v>
      </c>
      <c r="D110" s="218"/>
      <c r="F110" s="218"/>
      <c r="G110" s="218"/>
      <c r="I110" s="469"/>
      <c r="K110" s="122"/>
      <c r="L110" s="26"/>
    </row>
    <row r="111" spans="1:13" ht="15.9" customHeight="1" outlineLevel="1" x14ac:dyDescent="0.25">
      <c r="A111" s="464"/>
      <c r="B111" s="466"/>
      <c r="C111" s="101" t="s">
        <v>14</v>
      </c>
      <c r="D111" s="69"/>
      <c r="F111" s="69"/>
      <c r="G111" s="69"/>
      <c r="I111" s="469"/>
      <c r="K111" s="122"/>
      <c r="L111" s="26"/>
    </row>
    <row r="112" spans="1:13" ht="15.9" customHeight="1" outlineLevel="1" x14ac:dyDescent="0.25">
      <c r="A112" s="464"/>
      <c r="B112" s="466"/>
      <c r="C112" s="101" t="s">
        <v>13</v>
      </c>
      <c r="D112" s="69"/>
      <c r="F112" s="69"/>
      <c r="G112" s="69"/>
      <c r="I112" s="469"/>
      <c r="K112" s="122"/>
      <c r="L112" s="26"/>
    </row>
    <row r="113" spans="1:12" ht="15.9" customHeight="1" outlineLevel="1" x14ac:dyDescent="0.25">
      <c r="A113" s="464"/>
      <c r="B113" s="466"/>
      <c r="C113" s="101" t="s">
        <v>12</v>
      </c>
      <c r="D113" s="69"/>
      <c r="F113" s="69"/>
      <c r="G113" s="69"/>
      <c r="I113" s="469"/>
      <c r="K113" s="122"/>
      <c r="L113" s="26"/>
    </row>
    <row r="114" spans="1:12" ht="15.9" customHeight="1" outlineLevel="1" x14ac:dyDescent="0.25">
      <c r="A114" s="464"/>
      <c r="B114" s="466"/>
      <c r="C114" s="101" t="s">
        <v>63</v>
      </c>
      <c r="D114" s="69"/>
      <c r="F114" s="69"/>
      <c r="G114" s="69"/>
      <c r="I114" s="469"/>
      <c r="J114" s="123"/>
      <c r="K114" s="122"/>
      <c r="L114" s="26"/>
    </row>
    <row r="115" spans="1:12" ht="15.9" customHeight="1" outlineLevel="1" x14ac:dyDescent="0.25">
      <c r="A115" s="464"/>
      <c r="B115" s="466"/>
      <c r="C115" s="101" t="s">
        <v>67</v>
      </c>
      <c r="D115" s="69"/>
      <c r="F115" s="69"/>
      <c r="G115" s="69"/>
      <c r="I115" s="469"/>
      <c r="K115" s="122"/>
      <c r="L115" s="26"/>
    </row>
    <row r="116" spans="1:12" ht="15.9" customHeight="1" x14ac:dyDescent="0.25">
      <c r="A116" s="464"/>
      <c r="B116" s="466"/>
      <c r="C116" s="102" t="s">
        <v>151</v>
      </c>
      <c r="D116" s="69"/>
      <c r="F116" s="69"/>
      <c r="G116" s="69"/>
      <c r="H116" s="11"/>
      <c r="I116" s="469"/>
      <c r="J116" s="12"/>
      <c r="K116" s="122"/>
      <c r="L116" s="26"/>
    </row>
    <row r="117" spans="1:12" ht="15.9" customHeight="1" x14ac:dyDescent="0.25">
      <c r="A117" s="464"/>
      <c r="B117" s="466"/>
      <c r="C117" s="102" t="s">
        <v>41</v>
      </c>
      <c r="D117" s="69"/>
      <c r="F117" s="69"/>
      <c r="G117" s="69"/>
      <c r="H117" s="11"/>
      <c r="I117" s="469"/>
      <c r="J117" s="5"/>
    </row>
    <row r="118" spans="1:12" s="5" customFormat="1" ht="15.9" customHeight="1" x14ac:dyDescent="0.25">
      <c r="A118" s="464"/>
      <c r="B118" s="466"/>
      <c r="C118" s="103" t="s">
        <v>124</v>
      </c>
      <c r="D118" s="69"/>
      <c r="E118" s="2"/>
      <c r="F118" s="69"/>
      <c r="G118" s="69"/>
      <c r="H118" s="7"/>
      <c r="I118" s="469"/>
      <c r="K118" s="123"/>
    </row>
    <row r="119" spans="1:12" ht="15.9" customHeight="1" x14ac:dyDescent="0.25">
      <c r="A119" s="464"/>
      <c r="B119" s="466"/>
      <c r="C119" s="103" t="s">
        <v>5</v>
      </c>
      <c r="D119" s="69"/>
      <c r="F119" s="69"/>
      <c r="G119" s="69"/>
      <c r="H119" s="11"/>
      <c r="I119" s="469"/>
      <c r="J119" s="5"/>
    </row>
    <row r="120" spans="1:12" ht="15.9" customHeight="1" x14ac:dyDescent="0.25">
      <c r="A120" s="464"/>
      <c r="B120" s="466"/>
      <c r="C120" s="103" t="s">
        <v>6</v>
      </c>
      <c r="D120" s="69"/>
      <c r="F120" s="69"/>
      <c r="G120" s="69"/>
      <c r="H120" s="11"/>
      <c r="I120" s="469"/>
      <c r="J120" s="5"/>
    </row>
    <row r="121" spans="1:12" ht="15.9" customHeight="1" x14ac:dyDescent="0.25">
      <c r="A121" s="464"/>
      <c r="B121" s="466"/>
      <c r="C121" s="103" t="s">
        <v>16</v>
      </c>
      <c r="D121" s="69"/>
      <c r="F121" s="69"/>
      <c r="G121" s="69"/>
      <c r="H121" s="11"/>
      <c r="I121" s="469"/>
      <c r="J121" s="15"/>
    </row>
    <row r="122" spans="1:12" ht="15.9" customHeight="1" x14ac:dyDescent="0.25">
      <c r="A122" s="464"/>
      <c r="B122" s="466"/>
      <c r="C122" s="103" t="s">
        <v>7</v>
      </c>
      <c r="D122" s="69"/>
      <c r="F122" s="69"/>
      <c r="G122" s="69"/>
      <c r="H122" s="11"/>
      <c r="I122" s="469"/>
      <c r="J122" s="5"/>
    </row>
    <row r="123" spans="1:12" ht="15.9" customHeight="1" x14ac:dyDescent="0.25">
      <c r="A123" s="464"/>
      <c r="B123" s="466"/>
      <c r="C123" s="103" t="s">
        <v>205</v>
      </c>
      <c r="D123" s="69"/>
      <c r="F123" s="69"/>
      <c r="G123" s="69"/>
      <c r="H123" s="11"/>
      <c r="I123" s="469"/>
    </row>
    <row r="124" spans="1:12" ht="15.9" customHeight="1" x14ac:dyDescent="0.25">
      <c r="A124" s="464"/>
      <c r="B124" s="466"/>
      <c r="C124" s="103" t="s">
        <v>57</v>
      </c>
      <c r="D124" s="69"/>
      <c r="F124" s="69"/>
      <c r="G124" s="69"/>
      <c r="H124" s="11"/>
      <c r="I124" s="469"/>
    </row>
    <row r="125" spans="1:12" ht="15.9" customHeight="1" x14ac:dyDescent="0.25">
      <c r="A125" s="464"/>
      <c r="B125" s="466"/>
      <c r="C125" s="103" t="s">
        <v>58</v>
      </c>
      <c r="D125" s="69"/>
      <c r="F125" s="69"/>
      <c r="G125" s="69"/>
      <c r="H125" s="11"/>
      <c r="I125" s="469"/>
    </row>
    <row r="126" spans="1:12" ht="15.9" customHeight="1" x14ac:dyDescent="0.25">
      <c r="A126" s="464"/>
      <c r="B126" s="466"/>
      <c r="C126" s="73" t="s">
        <v>74</v>
      </c>
      <c r="D126" s="69"/>
      <c r="F126" s="69"/>
      <c r="G126" s="69"/>
      <c r="H126" s="11"/>
      <c r="I126" s="469"/>
    </row>
    <row r="127" spans="1:12" s="7" customFormat="1" ht="18" customHeight="1" x14ac:dyDescent="0.25">
      <c r="A127" s="464"/>
      <c r="B127" s="467"/>
      <c r="C127" s="84" t="s">
        <v>55</v>
      </c>
      <c r="D127" s="85">
        <f>+D105+D116+D117+SUM(D118:D126)</f>
        <v>0</v>
      </c>
      <c r="E127" s="62"/>
      <c r="F127" s="85">
        <f>+F105+F116+F117+SUM(F118:F126)</f>
        <v>0</v>
      </c>
      <c r="G127" s="85">
        <f>+G105+G116+G117+SUM(G118:G126)</f>
        <v>0</v>
      </c>
      <c r="I127" s="470"/>
      <c r="J127" s="16"/>
      <c r="K127" s="125"/>
    </row>
    <row r="128" spans="1:12" ht="10.5" customHeight="1" x14ac:dyDescent="0.3">
      <c r="A128" s="464"/>
      <c r="B128" s="22"/>
      <c r="C128" s="35"/>
      <c r="D128" s="18"/>
      <c r="E128" s="18"/>
      <c r="F128" s="18"/>
      <c r="G128" s="18"/>
      <c r="H128" s="7"/>
      <c r="I128" s="36"/>
      <c r="J128" s="5"/>
    </row>
    <row r="129" spans="1:13" ht="18.75" customHeight="1" x14ac:dyDescent="0.25">
      <c r="A129" s="464"/>
      <c r="B129" s="471" t="s">
        <v>22</v>
      </c>
      <c r="C129" s="77" t="s">
        <v>38</v>
      </c>
      <c r="D129" s="79"/>
      <c r="E129" s="78"/>
      <c r="F129" s="79"/>
      <c r="G129" s="79"/>
      <c r="H129" s="7"/>
      <c r="I129" s="468" t="e">
        <f>+G131/G140</f>
        <v>#DIV/0!</v>
      </c>
    </row>
    <row r="130" spans="1:13" ht="18.75" customHeight="1" x14ac:dyDescent="0.25">
      <c r="A130" s="464"/>
      <c r="B130" s="472"/>
      <c r="C130" s="80" t="s">
        <v>39</v>
      </c>
      <c r="D130" s="69"/>
      <c r="E130" s="78"/>
      <c r="F130" s="69"/>
      <c r="G130" s="69"/>
      <c r="H130" s="7"/>
      <c r="I130" s="469"/>
    </row>
    <row r="131" spans="1:13" s="7" customFormat="1" ht="18.75" customHeight="1" x14ac:dyDescent="0.3">
      <c r="A131" s="464"/>
      <c r="B131" s="473"/>
      <c r="C131" s="98" t="s">
        <v>61</v>
      </c>
      <c r="D131" s="85">
        <f>SUM(D129:D130)</f>
        <v>0</v>
      </c>
      <c r="F131" s="85">
        <f>SUM(F129:F130)</f>
        <v>0</v>
      </c>
      <c r="G131" s="85">
        <f>SUM(G129:G130)</f>
        <v>0</v>
      </c>
      <c r="H131" s="11"/>
      <c r="I131" s="470"/>
      <c r="K131" s="125"/>
    </row>
    <row r="132" spans="1:13" s="7" customFormat="1" ht="9" customHeight="1" x14ac:dyDescent="0.3">
      <c r="A132" s="464"/>
      <c r="B132" s="266"/>
      <c r="C132" s="267"/>
      <c r="D132" s="127"/>
      <c r="E132" s="126"/>
      <c r="F132" s="127"/>
      <c r="G132" s="127"/>
      <c r="H132" s="268"/>
      <c r="I132" s="269"/>
      <c r="K132" s="125"/>
    </row>
    <row r="133" spans="1:13" s="7" customFormat="1" ht="18.75" customHeight="1" x14ac:dyDescent="0.25">
      <c r="A133" s="464"/>
      <c r="B133" s="471" t="s">
        <v>122</v>
      </c>
      <c r="C133" s="252" t="s">
        <v>96</v>
      </c>
      <c r="D133" s="79"/>
      <c r="E133" s="225"/>
      <c r="F133" s="79"/>
      <c r="G133" s="79"/>
      <c r="I133" s="468" t="e">
        <f>+G135/G144</f>
        <v>#DIV/0!</v>
      </c>
      <c r="K133" s="125"/>
    </row>
    <row r="134" spans="1:13" s="7" customFormat="1" ht="18.75" customHeight="1" x14ac:dyDescent="0.25">
      <c r="A134" s="464"/>
      <c r="B134" s="472"/>
      <c r="C134" s="253" t="s">
        <v>97</v>
      </c>
      <c r="D134" s="69"/>
      <c r="E134" s="235"/>
      <c r="F134" s="69"/>
      <c r="G134" s="69"/>
      <c r="I134" s="469"/>
      <c r="K134" s="125"/>
    </row>
    <row r="135" spans="1:13" s="7" customFormat="1" ht="18.75" customHeight="1" x14ac:dyDescent="0.3">
      <c r="A135" s="464"/>
      <c r="B135" s="473"/>
      <c r="C135" s="98" t="s">
        <v>132</v>
      </c>
      <c r="D135" s="85">
        <f>SUM(D133:D134)</f>
        <v>0</v>
      </c>
      <c r="F135" s="85">
        <f>SUM(F133:F134)</f>
        <v>0</v>
      </c>
      <c r="G135" s="85">
        <f>SUM(G133:G134)</f>
        <v>0</v>
      </c>
      <c r="H135" s="11"/>
      <c r="I135" s="470"/>
      <c r="K135" s="125"/>
    </row>
    <row r="136" spans="1:13" s="7" customFormat="1" ht="18.75" customHeight="1" x14ac:dyDescent="0.3">
      <c r="A136" s="464"/>
      <c r="B136" s="266"/>
      <c r="C136" s="267"/>
      <c r="D136" s="127"/>
      <c r="E136" s="126"/>
      <c r="F136" s="127"/>
      <c r="G136" s="127"/>
      <c r="H136" s="268"/>
      <c r="I136" s="269"/>
      <c r="K136" s="125"/>
    </row>
    <row r="137" spans="1:13" s="7" customFormat="1" ht="15.75" customHeight="1" x14ac:dyDescent="0.3">
      <c r="A137" s="464"/>
      <c r="B137" s="474" t="s">
        <v>24</v>
      </c>
      <c r="C137" s="474"/>
      <c r="D137" s="86">
        <f>D140-D138</f>
        <v>0</v>
      </c>
      <c r="F137" s="86">
        <f t="shared" ref="F137:G137" si="7">F140-F138</f>
        <v>0</v>
      </c>
      <c r="G137" s="86">
        <f t="shared" si="7"/>
        <v>0</v>
      </c>
      <c r="H137" s="11"/>
      <c r="I137" s="278" t="e">
        <f>+G137/$G$140</f>
        <v>#DIV/0!</v>
      </c>
      <c r="K137" s="125"/>
    </row>
    <row r="138" spans="1:13" s="7" customFormat="1" ht="15.75" customHeight="1" x14ac:dyDescent="0.25">
      <c r="A138" s="464"/>
      <c r="B138" s="474" t="s">
        <v>25</v>
      </c>
      <c r="C138" s="474"/>
      <c r="D138" s="86">
        <f>+D116+D117+D118+D131</f>
        <v>0</v>
      </c>
      <c r="F138" s="86">
        <f>+G116+G117+F118+F131</f>
        <v>0</v>
      </c>
      <c r="G138" s="86">
        <f>+G116+G117+G118+G131</f>
        <v>0</v>
      </c>
      <c r="H138" s="62"/>
      <c r="I138" s="278" t="e">
        <f>+G138/$G$140</f>
        <v>#DIV/0!</v>
      </c>
      <c r="K138" s="125"/>
    </row>
    <row r="139" spans="1:13" ht="13.8" x14ac:dyDescent="0.25">
      <c r="B139" s="22"/>
      <c r="C139" s="19"/>
      <c r="D139" s="23"/>
      <c r="E139" s="7"/>
      <c r="F139" s="21"/>
      <c r="G139" s="21"/>
      <c r="H139" s="11"/>
      <c r="I139" s="22"/>
    </row>
    <row r="140" spans="1:13" ht="26.25" customHeight="1" x14ac:dyDescent="0.3">
      <c r="A140" s="451" t="s">
        <v>26</v>
      </c>
      <c r="B140" s="452" t="s">
        <v>133</v>
      </c>
      <c r="C140" s="453"/>
      <c r="D140" s="88">
        <f>+D127+D131+D135</f>
        <v>0</v>
      </c>
      <c r="E140"/>
      <c r="F140" s="88">
        <f>+F127+F131+F135</f>
        <v>0</v>
      </c>
      <c r="G140" s="88">
        <f>+G127+G131+G135</f>
        <v>0</v>
      </c>
      <c r="H140" s="11"/>
      <c r="I140" s="355">
        <v>0</v>
      </c>
      <c r="J140" s="321">
        <v>4.8195943236351013E-8</v>
      </c>
      <c r="K140" s="366">
        <v>3.2596290111541748E-9</v>
      </c>
      <c r="M140" s="13"/>
    </row>
    <row r="141" spans="1:13" ht="14.25" customHeight="1" x14ac:dyDescent="0.25">
      <c r="A141" s="451"/>
      <c r="B141" s="454" t="s">
        <v>134</v>
      </c>
      <c r="C141" s="455"/>
      <c r="D141" s="89"/>
      <c r="E141" s="78"/>
      <c r="F141" s="221"/>
      <c r="G141" s="221"/>
      <c r="H141" s="11"/>
      <c r="I141" s="355"/>
      <c r="J141" s="13"/>
      <c r="M141" s="183"/>
    </row>
    <row r="142" spans="1:13" ht="14.25" customHeight="1" x14ac:dyDescent="0.25">
      <c r="A142" s="451"/>
      <c r="B142" s="454" t="s">
        <v>135</v>
      </c>
      <c r="C142" s="455"/>
      <c r="D142" s="89"/>
      <c r="E142" s="78"/>
      <c r="F142" s="372"/>
      <c r="G142" s="372"/>
      <c r="H142" s="11"/>
      <c r="I142" s="355"/>
    </row>
    <row r="143" spans="1:13" ht="27.45" customHeight="1" x14ac:dyDescent="0.3">
      <c r="A143" s="451"/>
      <c r="B143" s="452" t="s">
        <v>136</v>
      </c>
      <c r="C143" s="453"/>
      <c r="D143" s="88"/>
      <c r="E143"/>
      <c r="F143" s="90">
        <f>+F140-F141-F142</f>
        <v>0</v>
      </c>
      <c r="G143" s="90">
        <f>+G140-G141-G142</f>
        <v>0</v>
      </c>
      <c r="H143" s="11"/>
      <c r="I143" s="62"/>
    </row>
    <row r="144" spans="1:13" ht="14.25" customHeight="1" x14ac:dyDescent="0.3">
      <c r="A144" s="451"/>
      <c r="B144" s="454" t="s">
        <v>137</v>
      </c>
      <c r="C144" s="455"/>
      <c r="D144" s="91"/>
      <c r="E144" s="92"/>
      <c r="F144" s="221"/>
      <c r="G144" s="79"/>
      <c r="H144" s="11"/>
      <c r="I144" s="62"/>
    </row>
    <row r="145" spans="1:11" ht="38.25" customHeight="1" x14ac:dyDescent="0.3">
      <c r="A145" s="451"/>
      <c r="B145" s="456" t="s">
        <v>138</v>
      </c>
      <c r="C145" s="457"/>
      <c r="D145" s="88"/>
      <c r="E145"/>
      <c r="F145" s="94">
        <f>+F143-F144</f>
        <v>0</v>
      </c>
      <c r="G145" s="94">
        <f>+G143-G144</f>
        <v>0</v>
      </c>
      <c r="H145" s="11"/>
      <c r="I145" s="104"/>
      <c r="J145" s="13"/>
    </row>
    <row r="146" spans="1:11" customFormat="1" ht="15" customHeight="1" x14ac:dyDescent="0.3">
      <c r="A146" s="477" t="s">
        <v>203</v>
      </c>
      <c r="B146" s="477"/>
      <c r="C146" s="477"/>
      <c r="F146" s="111"/>
      <c r="G146" s="111"/>
      <c r="J146" s="124"/>
      <c r="K146" s="123"/>
    </row>
    <row r="147" spans="1:11" ht="24" customHeight="1" x14ac:dyDescent="0.25">
      <c r="A147" s="460" t="s">
        <v>94</v>
      </c>
      <c r="B147" s="460"/>
      <c r="C147" s="460"/>
      <c r="D147" s="460"/>
      <c r="E147" s="460"/>
      <c r="F147" s="460"/>
      <c r="G147" s="460"/>
      <c r="H147" s="460"/>
      <c r="I147" s="460"/>
    </row>
    <row r="148" spans="1:11" ht="13.2" customHeight="1" x14ac:dyDescent="0.25">
      <c r="A148" s="450" t="s">
        <v>201</v>
      </c>
      <c r="B148" s="450"/>
      <c r="C148" s="450"/>
      <c r="D148" s="450"/>
      <c r="E148" s="450"/>
      <c r="F148" s="450"/>
      <c r="G148" s="450"/>
      <c r="H148" s="450"/>
      <c r="I148" s="450"/>
    </row>
    <row r="149" spans="1:11" ht="13.2" customHeight="1" x14ac:dyDescent="0.25">
      <c r="A149" s="450" t="s">
        <v>46</v>
      </c>
      <c r="B149" s="450"/>
      <c r="C149" s="450"/>
      <c r="D149" s="450"/>
      <c r="E149" s="450"/>
      <c r="F149" s="450"/>
      <c r="G149" s="450"/>
      <c r="H149" s="450"/>
      <c r="I149" s="450"/>
    </row>
    <row r="150" spans="1:11" ht="13.2" customHeight="1" x14ac:dyDescent="0.25">
      <c r="A150" s="450" t="s">
        <v>126</v>
      </c>
      <c r="B150" s="450"/>
      <c r="C150" s="450"/>
      <c r="D150" s="450"/>
      <c r="E150" s="450"/>
      <c r="F150" s="450"/>
      <c r="G150" s="450"/>
      <c r="H150" s="450"/>
      <c r="I150" s="450"/>
      <c r="K150" s="2"/>
    </row>
    <row r="151" spans="1:11" ht="13.2" customHeight="1" x14ac:dyDescent="0.25">
      <c r="A151" s="450" t="s">
        <v>81</v>
      </c>
      <c r="B151" s="450"/>
      <c r="C151" s="450"/>
      <c r="D151" s="450"/>
      <c r="E151" s="450"/>
      <c r="F151" s="450"/>
      <c r="G151" s="450"/>
      <c r="H151" s="450"/>
      <c r="I151" s="450"/>
      <c r="K151" s="2"/>
    </row>
    <row r="152" spans="1:11" ht="13.2" customHeight="1" x14ac:dyDescent="0.25">
      <c r="A152" s="450" t="s">
        <v>82</v>
      </c>
      <c r="B152" s="450"/>
      <c r="C152" s="450"/>
      <c r="D152" s="450"/>
      <c r="E152" s="450"/>
      <c r="F152" s="450"/>
      <c r="G152" s="450"/>
      <c r="H152" s="450"/>
      <c r="I152" s="450"/>
      <c r="K152" s="2"/>
    </row>
    <row r="153" spans="1:11" ht="13.2" customHeight="1" x14ac:dyDescent="0.25">
      <c r="A153" s="450" t="s">
        <v>83</v>
      </c>
      <c r="B153" s="450"/>
      <c r="C153" s="450"/>
      <c r="D153" s="450"/>
      <c r="E153" s="450"/>
      <c r="F153" s="450"/>
      <c r="G153" s="450"/>
      <c r="H153" s="450"/>
      <c r="I153" s="450"/>
      <c r="K153" s="2"/>
    </row>
    <row r="154" spans="1:11" ht="13.2" customHeight="1" x14ac:dyDescent="0.25">
      <c r="A154" s="450" t="s">
        <v>150</v>
      </c>
      <c r="B154" s="450"/>
      <c r="C154" s="450"/>
      <c r="D154" s="336"/>
      <c r="E154" s="336"/>
      <c r="F154" s="336"/>
      <c r="G154" s="336"/>
      <c r="H154" s="336"/>
      <c r="I154" s="336"/>
      <c r="K154" s="2"/>
    </row>
    <row r="155" spans="1:11" ht="22.95" customHeight="1" x14ac:dyDescent="0.3">
      <c r="A155" s="450" t="s">
        <v>149</v>
      </c>
      <c r="B155" s="450"/>
      <c r="C155" s="450"/>
      <c r="D155" s="450"/>
      <c r="E155" s="450"/>
      <c r="F155" s="450"/>
      <c r="G155" s="450"/>
      <c r="H155" s="450"/>
      <c r="I155" s="450"/>
      <c r="K155"/>
    </row>
    <row r="156" spans="1:11" ht="22.95" customHeight="1" x14ac:dyDescent="0.25">
      <c r="A156" s="450" t="s">
        <v>194</v>
      </c>
      <c r="B156" s="450"/>
      <c r="C156" s="450"/>
      <c r="D156" s="450"/>
      <c r="E156" s="450"/>
      <c r="F156" s="450"/>
      <c r="G156" s="450"/>
      <c r="H156" s="450"/>
      <c r="I156" s="450"/>
      <c r="K156" s="2"/>
    </row>
    <row r="157" spans="1:11" ht="18.600000000000001" customHeight="1" x14ac:dyDescent="0.25">
      <c r="A157" s="450" t="s">
        <v>153</v>
      </c>
      <c r="B157" s="450"/>
      <c r="C157" s="450"/>
      <c r="D157" s="450"/>
      <c r="E157" s="450"/>
      <c r="F157" s="450"/>
      <c r="G157" s="450"/>
      <c r="H157" s="336"/>
      <c r="I157" s="336"/>
      <c r="K157" s="2"/>
    </row>
    <row r="158" spans="1:11" ht="18.600000000000001" customHeight="1" x14ac:dyDescent="0.25">
      <c r="A158" s="450" t="s">
        <v>199</v>
      </c>
      <c r="B158" s="450"/>
      <c r="C158" s="450"/>
      <c r="D158" s="450"/>
      <c r="E158" s="450"/>
      <c r="F158" s="450"/>
      <c r="G158" s="450"/>
      <c r="H158" s="450"/>
      <c r="I158" s="450"/>
      <c r="K158" s="2"/>
    </row>
    <row r="159" spans="1:11" ht="25.95" customHeight="1" x14ac:dyDescent="0.25">
      <c r="A159" s="458" t="s">
        <v>35</v>
      </c>
      <c r="B159" s="458"/>
      <c r="C159" s="458"/>
      <c r="D159" s="169"/>
      <c r="E159" s="169"/>
      <c r="F159" s="169"/>
      <c r="G159" s="169"/>
      <c r="H159" s="169"/>
      <c r="I159" s="169"/>
    </row>
    <row r="160" spans="1:11" ht="15" customHeight="1" x14ac:dyDescent="0.25">
      <c r="A160" s="458" t="s">
        <v>204</v>
      </c>
      <c r="B160" s="458"/>
      <c r="C160" s="458"/>
      <c r="D160" s="458"/>
      <c r="E160" s="458"/>
      <c r="F160" s="458"/>
      <c r="G160" s="21"/>
      <c r="H160" s="7"/>
      <c r="I160" s="22"/>
    </row>
    <row r="161" spans="1:9" ht="15" customHeight="1" x14ac:dyDescent="0.25">
      <c r="A161" s="458" t="s">
        <v>68</v>
      </c>
      <c r="B161" s="458"/>
      <c r="C161" s="458"/>
      <c r="D161" s="458"/>
      <c r="E161" s="458"/>
      <c r="F161" s="458"/>
      <c r="G161" s="25"/>
      <c r="H161" s="25"/>
      <c r="I161" s="25"/>
    </row>
    <row r="162" spans="1:9" ht="15" customHeight="1" x14ac:dyDescent="0.25">
      <c r="A162" s="458" t="s">
        <v>9</v>
      </c>
      <c r="B162" s="458"/>
      <c r="C162" s="458"/>
      <c r="D162" s="458"/>
      <c r="E162" s="458"/>
      <c r="F162" s="458"/>
      <c r="G162" s="25"/>
      <c r="H162" s="25"/>
      <c r="I162" s="25"/>
    </row>
    <row r="163" spans="1:9" x14ac:dyDescent="0.25">
      <c r="C163" s="25"/>
      <c r="D163" s="25"/>
      <c r="E163" s="24"/>
      <c r="F163" s="24"/>
      <c r="G163" s="25"/>
      <c r="H163" s="25"/>
      <c r="I163" s="25"/>
    </row>
  </sheetData>
  <mergeCells count="67">
    <mergeCell ref="I10:I32"/>
    <mergeCell ref="B34:B36"/>
    <mergeCell ref="I34:I36"/>
    <mergeCell ref="A1:I1"/>
    <mergeCell ref="A2:I2"/>
    <mergeCell ref="A3:I3"/>
    <mergeCell ref="A4:I4"/>
    <mergeCell ref="A6:I6"/>
    <mergeCell ref="B38:C38"/>
    <mergeCell ref="B39:C39"/>
    <mergeCell ref="A41:A46"/>
    <mergeCell ref="B41:C41"/>
    <mergeCell ref="B42:C42"/>
    <mergeCell ref="B43:C43"/>
    <mergeCell ref="B44:C44"/>
    <mergeCell ref="B45:C45"/>
    <mergeCell ref="B46:C46"/>
    <mergeCell ref="A10:A39"/>
    <mergeCell ref="B10:B32"/>
    <mergeCell ref="A48:I48"/>
    <mergeCell ref="A52:C52"/>
    <mergeCell ref="A55:C55"/>
    <mergeCell ref="A58:A84"/>
    <mergeCell ref="B58:B80"/>
    <mergeCell ref="B82:B84"/>
    <mergeCell ref="A87:C87"/>
    <mergeCell ref="A89:A91"/>
    <mergeCell ref="B89:B91"/>
    <mergeCell ref="A94:C94"/>
    <mergeCell ref="A96:A97"/>
    <mergeCell ref="B96:B97"/>
    <mergeCell ref="A101:I101"/>
    <mergeCell ref="A105:A138"/>
    <mergeCell ref="B105:B127"/>
    <mergeCell ref="I105:I127"/>
    <mergeCell ref="B129:B131"/>
    <mergeCell ref="I129:I131"/>
    <mergeCell ref="B133:B135"/>
    <mergeCell ref="I133:I135"/>
    <mergeCell ref="B137:C137"/>
    <mergeCell ref="B138:C138"/>
    <mergeCell ref="A151:I151"/>
    <mergeCell ref="A140:A145"/>
    <mergeCell ref="B140:C140"/>
    <mergeCell ref="B141:C141"/>
    <mergeCell ref="B142:C142"/>
    <mergeCell ref="B143:C143"/>
    <mergeCell ref="B144:C144"/>
    <mergeCell ref="B145:C145"/>
    <mergeCell ref="A146:C146"/>
    <mergeCell ref="A147:I147"/>
    <mergeCell ref="A148:I148"/>
    <mergeCell ref="A149:I149"/>
    <mergeCell ref="A150:I150"/>
    <mergeCell ref="A162:C162"/>
    <mergeCell ref="D162:F162"/>
    <mergeCell ref="A152:I152"/>
    <mergeCell ref="A153:I153"/>
    <mergeCell ref="A154:C154"/>
    <mergeCell ref="A155:I155"/>
    <mergeCell ref="A156:I156"/>
    <mergeCell ref="A157:G157"/>
    <mergeCell ref="A158:I158"/>
    <mergeCell ref="A159:C159"/>
    <mergeCell ref="A160:F160"/>
    <mergeCell ref="A161:C161"/>
    <mergeCell ref="D161:F161"/>
  </mergeCells>
  <conditionalFormatting sqref="H9"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38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4 H16:H17 H20">
    <cfRule type="iconSet" priority="34">
      <iconSet>
        <cfvo type="percent" val="0"/>
        <cfvo type="num" val="0.95"/>
        <cfvo type="num" val="1"/>
      </iconSet>
    </cfRule>
  </conditionalFormatting>
  <conditionalFormatting sqref="H18">
    <cfRule type="iconSet" priority="24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5">
      <iconSet>
        <cfvo type="percent" val="0"/>
        <cfvo type="num" val="0.95" gte="0"/>
        <cfvo type="num" val="0.99" gte="0"/>
      </iconSet>
    </cfRule>
  </conditionalFormatting>
  <conditionalFormatting sqref="H19">
    <cfRule type="iconSet" priority="23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21:H22">
    <cfRule type="iconSet" priority="31">
      <iconSet>
        <cfvo type="percent" val="0"/>
        <cfvo type="num" val="0.95"/>
        <cfvo type="num" val="1"/>
      </iconSet>
    </cfRule>
  </conditionalFormatting>
  <conditionalFormatting sqref="H24:H30">
    <cfRule type="iconSet" priority="54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55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49">
      <iconSet>
        <cfvo type="percent" val="0"/>
        <cfvo type="num" val="0.95"/>
        <cfvo type="num" val="1"/>
      </iconSet>
    </cfRule>
  </conditionalFormatting>
  <conditionalFormatting sqref="H32">
    <cfRule type="iconSet" priority="35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33">
      <iconSet>
        <cfvo type="percent" val="0"/>
        <cfvo type="num" val="0.95"/>
        <cfvo type="num" val="1"/>
      </iconSet>
    </cfRule>
  </conditionalFormatting>
  <conditionalFormatting sqref="H34:H38 H21:H23">
    <cfRule type="iconSet" priority="32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5">
    <cfRule type="iconSet" priority="47">
      <iconSet>
        <cfvo type="percent" val="0"/>
        <cfvo type="num" val="0.95"/>
        <cfvo type="num" val="1"/>
      </iconSet>
    </cfRule>
  </conditionalFormatting>
  <conditionalFormatting sqref="H106:H112 H115">
    <cfRule type="iconSet" priority="45">
      <iconSet>
        <cfvo type="percent" val="0"/>
        <cfvo type="num" val="0.95"/>
        <cfvo type="num" val="1"/>
      </iconSet>
    </cfRule>
  </conditionalFormatting>
  <conditionalFormatting sqref="H113"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4"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</conditionalFormatting>
  <conditionalFormatting sqref="H116:H117">
    <cfRule type="iconSet" priority="57">
      <iconSet>
        <cfvo type="percent" val="0"/>
        <cfvo type="num" val="0.95"/>
        <cfvo type="num" val="1"/>
      </iconSet>
    </cfRule>
  </conditionalFormatting>
  <conditionalFormatting sqref="H119:H124 H106:H112 H115">
    <cfRule type="iconSet" priority="52">
      <iconSet>
        <cfvo type="percent" val="0"/>
        <cfvo type="num" val="0.95" gte="0"/>
        <cfvo type="num" val="1" gte="0"/>
      </iconSet>
    </cfRule>
  </conditionalFormatting>
  <conditionalFormatting sqref="H119:H124">
    <cfRule type="iconSet" priority="53">
      <iconSet>
        <cfvo type="percent" val="0"/>
        <cfvo type="num" val="0.95"/>
        <cfvo type="num" val="1"/>
      </iconSet>
    </cfRule>
  </conditionalFormatting>
  <conditionalFormatting sqref="H125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7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1" gte="0"/>
      </iconSet>
    </cfRule>
  </conditionalFormatting>
  <conditionalFormatting sqref="H126"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</conditionalFormatting>
  <conditionalFormatting sqref="H127 H119:H124 H105:H112 H115">
    <cfRule type="iconSet" priority="50">
      <iconSet>
        <cfvo type="percent" val="0"/>
        <cfvo type="num" val="0.95" gte="0"/>
        <cfvo type="num" val="1" gte="0"/>
      </iconSet>
    </cfRule>
  </conditionalFormatting>
  <conditionalFormatting sqref="H127">
    <cfRule type="iconSet" priority="46">
      <iconSet>
        <cfvo type="percent" val="0"/>
        <cfvo type="num" val="0.95"/>
        <cfvo type="num" val="1"/>
      </iconSet>
    </cfRule>
  </conditionalFormatting>
  <conditionalFormatting sqref="H129:H132 H116:H118 H136:H137">
    <cfRule type="iconSet" priority="51">
      <iconSet>
        <cfvo type="percent" val="0"/>
        <cfvo type="num" val="0.95"/>
        <cfvo type="num" val="1"/>
      </iconSet>
    </cfRule>
  </conditionalFormatting>
  <conditionalFormatting sqref="H133:H135">
    <cfRule type="iconSet" priority="3">
      <iconSet>
        <cfvo type="percent" val="0"/>
        <cfvo type="num" val="0.95" gte="0"/>
        <cfvo type="num" val="0.99" gte="0"/>
      </iconSet>
    </cfRule>
    <cfRule type="iconSet" priority="2">
      <iconSet>
        <cfvo type="percent" val="0"/>
        <cfvo type="num" val="0.95"/>
        <cfvo type="num" val="1"/>
      </iconSet>
    </cfRule>
    <cfRule type="iconSet" priority="1">
      <iconSet>
        <cfvo type="percent" val="0"/>
        <cfvo type="num" val="0.95"/>
        <cfvo type="num" val="1"/>
      </iconSet>
    </cfRule>
  </conditionalFormatting>
  <conditionalFormatting sqref="H139 H105:H112 H115:H124 H127:H132 H136:H137">
    <cfRule type="iconSet" priority="48">
      <iconSet>
        <cfvo type="percent" val="0"/>
        <cfvo type="num" val="0.95" gte="0"/>
        <cfvo type="num" val="0.99" gte="0"/>
      </iconSet>
    </cfRule>
  </conditionalFormatting>
  <conditionalFormatting sqref="H139 H129:H132 H116:H118 H136:H137">
    <cfRule type="iconSet" priority="44">
      <iconSet>
        <cfvo type="percent" val="0"/>
        <cfvo type="num" val="0.95"/>
        <cfvo type="num" val="1"/>
      </iconSet>
    </cfRule>
  </conditionalFormatting>
  <conditionalFormatting sqref="H140:H145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O152"/>
  <sheetViews>
    <sheetView showGridLines="0" topLeftCell="A124" zoomScaleNormal="100" zoomScaleSheetLayoutView="80" workbookViewId="0">
      <selection activeCell="I134" sqref="I134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5.5546875" style="2" customWidth="1"/>
    <col min="10" max="10" width="21.44140625" style="2" bestFit="1" customWidth="1"/>
    <col min="11" max="11" width="17.5546875" style="2" customWidth="1"/>
    <col min="12" max="12" width="14.6640625" style="2" bestFit="1" customWidth="1"/>
    <col min="13" max="15" width="13" style="2" bestFit="1" customWidth="1"/>
    <col min="16" max="16384" width="11.44140625" style="2"/>
  </cols>
  <sheetData>
    <row r="1" spans="1:12" ht="27.75" customHeight="1" x14ac:dyDescent="0.25">
      <c r="A1" s="443" t="s">
        <v>52</v>
      </c>
      <c r="B1" s="443"/>
      <c r="C1" s="443"/>
      <c r="D1" s="443"/>
      <c r="E1" s="443"/>
      <c r="F1" s="443"/>
      <c r="G1" s="443"/>
      <c r="H1" s="443"/>
      <c r="I1" s="443"/>
    </row>
    <row r="2" spans="1:12" ht="17.399999999999999" x14ac:dyDescent="0.25">
      <c r="A2" s="444" t="s">
        <v>53</v>
      </c>
      <c r="B2" s="444"/>
      <c r="C2" s="444"/>
      <c r="D2" s="444"/>
      <c r="E2" s="444"/>
      <c r="F2" s="444"/>
      <c r="G2" s="444"/>
      <c r="H2" s="444"/>
      <c r="I2" s="444"/>
    </row>
    <row r="3" spans="1:12" ht="20.25" customHeight="1" x14ac:dyDescent="0.25">
      <c r="A3" s="445" t="s">
        <v>223</v>
      </c>
      <c r="B3" s="445"/>
      <c r="C3" s="445"/>
      <c r="D3" s="445"/>
      <c r="E3" s="445"/>
      <c r="F3" s="445"/>
      <c r="G3" s="445"/>
      <c r="H3" s="445"/>
      <c r="I3" s="445"/>
    </row>
    <row r="4" spans="1:12" ht="17.25" customHeight="1" x14ac:dyDescent="0.25">
      <c r="A4" s="498" t="s">
        <v>19</v>
      </c>
      <c r="B4" s="498"/>
      <c r="C4" s="498"/>
      <c r="D4" s="498"/>
      <c r="E4" s="498"/>
      <c r="F4" s="498"/>
      <c r="G4" s="498"/>
      <c r="H4" s="498"/>
      <c r="I4" s="498"/>
    </row>
    <row r="5" spans="1:12" ht="15.6" x14ac:dyDescent="0.3">
      <c r="A5" s="63"/>
      <c r="B5" s="63"/>
      <c r="C5" s="63"/>
      <c r="D5" s="63"/>
      <c r="E5" s="63"/>
      <c r="F5" s="63"/>
      <c r="G5" s="63"/>
      <c r="H5" s="63"/>
      <c r="I5" s="63"/>
    </row>
    <row r="6" spans="1:12" customFormat="1" ht="31.5" customHeight="1" x14ac:dyDescent="0.3">
      <c r="A6" s="447" t="s">
        <v>42</v>
      </c>
      <c r="B6" s="448"/>
      <c r="C6" s="448"/>
      <c r="D6" s="448"/>
      <c r="E6" s="448"/>
      <c r="F6" s="448"/>
      <c r="G6" s="448"/>
      <c r="H6" s="448"/>
      <c r="I6" s="449"/>
    </row>
    <row r="7" spans="1:12" ht="15.6" x14ac:dyDescent="0.3">
      <c r="C7" s="3"/>
      <c r="D7" s="4"/>
      <c r="G7" s="4"/>
    </row>
    <row r="8" spans="1:12" s="5" customFormat="1" ht="60" customHeight="1" x14ac:dyDescent="0.4">
      <c r="C8" s="42"/>
      <c r="D8" s="43" t="s">
        <v>208</v>
      </c>
      <c r="E8" s="6"/>
      <c r="F8" s="43" t="s">
        <v>209</v>
      </c>
      <c r="G8" s="43" t="s">
        <v>210</v>
      </c>
      <c r="H8" s="6"/>
      <c r="I8" s="43" t="s">
        <v>212</v>
      </c>
      <c r="K8" s="152"/>
    </row>
    <row r="9" spans="1:12" s="7" customFormat="1" ht="4.5" customHeight="1" x14ac:dyDescent="0.25">
      <c r="C9" s="8"/>
      <c r="D9" s="34"/>
      <c r="E9" s="10"/>
      <c r="F9" s="9"/>
      <c r="G9" s="9"/>
      <c r="H9" s="10"/>
      <c r="J9" s="5"/>
      <c r="K9" s="5"/>
      <c r="L9" s="5"/>
    </row>
    <row r="10" spans="1:12" s="5" customFormat="1" ht="15.9" customHeight="1" x14ac:dyDescent="0.25">
      <c r="A10" s="433" t="s">
        <v>20</v>
      </c>
      <c r="B10" s="434" t="s">
        <v>21</v>
      </c>
      <c r="C10" s="99" t="s">
        <v>1</v>
      </c>
      <c r="D10" s="131">
        <f>'Ene 2026'!D10+'Feb 2026'!D10+'Mar 2025'!D10+'Abr 2025'!D10+'May 2025'!D10+'Jun 2025'!D10+'Jul 2025'!D10+'Ago 2025'!D10+'Sept 2025'!D10+'Oct 2025'!D10+'Nov2025'!D10+'Dic2025'!D10</f>
        <v>1037568.8063800002</v>
      </c>
      <c r="E10" s="131">
        <f>'Ene 2026'!E10+'Feb 2026'!E10+'Mar 2025'!E10+'Abr 2025'!E10+'May 2025'!E10+'Jun 2025'!E10+'Jul 2025'!E10+'Ago 2025'!E10+'Sept 2025'!E10+'Oct 2025'!E10+'Nov2025'!E10</f>
        <v>0</v>
      </c>
      <c r="F10" s="131">
        <f>'Ene 2026'!F10+'Feb 2026'!F10+'Mar 2025'!F10+'Abr 2025'!F10+'May 2025'!F10+'Jun 2025'!F10+'Jul 2025'!F10+'Ago 2025'!F10+'Sept 2025'!F10+'Oct 2025'!F10+'Nov2025'!F10+'Dic2025'!F10</f>
        <v>994780.27089999593</v>
      </c>
      <c r="G10" s="131">
        <f>'Ene 2026'!G10+'Feb 2026'!G10+'Mar 2025'!G10+'Abr 2025'!G10+'May 2025'!G10+'Jun 2025'!G10+'Jul 2025'!G10+'Ago 2025'!G10+'Sept 2025'!G10+'Oct 2025'!G10+'Nov2025'!G10+'Dic2025'!G10</f>
        <v>1179861.6220999996</v>
      </c>
      <c r="H10" s="11"/>
      <c r="I10" s="437">
        <f>+G32/G41</f>
        <v>0.86322472894796287</v>
      </c>
      <c r="J10" s="12"/>
    </row>
    <row r="11" spans="1:12" ht="15.9" customHeight="1" outlineLevel="1" x14ac:dyDescent="0.25">
      <c r="A11" s="433"/>
      <c r="B11" s="435"/>
      <c r="C11" s="100" t="s">
        <v>43</v>
      </c>
      <c r="D11" s="37">
        <f>'Ene 2026'!D11+'Feb 2026'!D11+'Mar 2025'!D11+'Abr 2025'!D11+'May 2025'!D11+'Jun 2025'!D11+'Jul 2025'!D11+'Ago 2025'!D11+'Sept 2025'!D11+'Oct 2025'!D11+'Nov2025'!D11+'Dic2025'!D11</f>
        <v>630625.90053000033</v>
      </c>
      <c r="E11" s="37">
        <f>'Ene 2026'!E11+'Feb 2026'!E11+'Mar 2025'!E11+'Abr 2025'!E11+'May 2025'!E11+'Jun 2025'!E11+'Jul 2025'!E11+'Ago 2025'!E11+'Sept 2025'!E11+'Oct 2025'!E11+'Nov2025'!E11</f>
        <v>0</v>
      </c>
      <c r="F11" s="37">
        <f>'Ene 2026'!F11+'Feb 2026'!F11+'Mar 2025'!F11+'Abr 2025'!F11+'May 2025'!F11+'Jun 2025'!F11+'Jul 2025'!F11+'Ago 2025'!F11+'Sept 2025'!F11+'Oct 2025'!F11+'Nov2025'!F11+'Dic2025'!F11</f>
        <v>594326.75598000118</v>
      </c>
      <c r="G11" s="37">
        <f>'Ene 2026'!G11+'Feb 2026'!G11+'Mar 2025'!G11+'Abr 2025'!G11+'May 2025'!G11+'Jun 2025'!G11+'Jul 2025'!G11+'Ago 2025'!G11+'Sept 2025'!G11+'Oct 2025'!G11+'Nov2025'!G11+'Dic2025'!G11</f>
        <v>723136.51239999977</v>
      </c>
      <c r="H11" s="37"/>
      <c r="I11" s="438"/>
      <c r="J11" s="12"/>
      <c r="K11" s="5"/>
      <c r="L11" s="5"/>
    </row>
    <row r="12" spans="1:12" s="199" customFormat="1" ht="15.9" customHeight="1" outlineLevel="1" x14ac:dyDescent="0.25">
      <c r="A12" s="433"/>
      <c r="B12" s="435"/>
      <c r="C12" s="308" t="s">
        <v>220</v>
      </c>
      <c r="D12" s="37">
        <f>'Ene 2026'!D12+'Feb 2026'!D12+'Mar 2025'!D12+'Abr 2025'!D12+'May 2025'!D12+'Jun 2025'!D12+'Jul 2025'!D12+'Ago 2025'!D12+'Sept 2025'!D12+'Oct 2025'!D12+'Nov2025'!D12+'Dic2025'!D12</f>
        <v>362699.61986999988</v>
      </c>
      <c r="E12" s="37">
        <f>'Ene 2026'!E12+'Feb 2026'!E12+'Mar 2025'!E12+'Abr 2025'!E12+'May 2025'!E12+'Jun 2025'!E12+'Jul 2025'!E12+'Ago 2025'!E12+'Sept 2025'!E12+'Oct 2025'!E12+'Nov2025'!E12</f>
        <v>0</v>
      </c>
      <c r="F12" s="37">
        <f>'Ene 2026'!F12+'Feb 2026'!F12+'Mar 2025'!F12+'Abr 2025'!F12+'May 2025'!F12+'Jun 2025'!F12+'Jul 2025'!F12+'Ago 2025'!F12+'Sept 2025'!F12+'Oct 2025'!F12+'Nov2025'!F12+'Dic2025'!F12</f>
        <v>359943.50416000013</v>
      </c>
      <c r="G12" s="37">
        <f>'Ene 2026'!G12+'Feb 2026'!G12+'Mar 2025'!G12+'Abr 2025'!G12+'May 2025'!G12+'Jun 2025'!G12+'Jul 2025'!G12+'Ago 2025'!G12+'Sept 2025'!G12+'Oct 2025'!G12+'Nov2025'!G12+'Dic2025'!G12</f>
        <v>410445.22573999991</v>
      </c>
      <c r="H12" s="197"/>
      <c r="I12" s="438"/>
      <c r="J12" s="12"/>
      <c r="K12" s="231"/>
      <c r="L12" s="198"/>
    </row>
    <row r="13" spans="1:12" s="199" customFormat="1" ht="15.9" customHeight="1" outlineLevel="1" x14ac:dyDescent="0.25">
      <c r="A13" s="433"/>
      <c r="B13" s="435"/>
      <c r="C13" s="100" t="s">
        <v>219</v>
      </c>
      <c r="D13" s="37">
        <f>'Ene 2026'!D13+'Feb 2026'!D13+'Mar 2025'!D13+'Abr 2025'!D13+'May 2025'!D13+'Jun 2025'!D13+'Jul 2025'!D13+'Ago 2025'!D13+'Sept 2025'!D13+'Oct 2025'!D13+'Nov2025'!D13+'Dic2025'!D13</f>
        <v>0</v>
      </c>
      <c r="E13" s="37">
        <f>'Ene 2026'!E13+'Feb 2026'!E13+'Mar 2025'!E13+'Abr 2025'!E13+'May 2025'!E13+'Jun 2025'!E13+'Jul 2025'!E13+'Ago 2025'!E13+'Sept 2025'!E13+'Oct 2025'!E13+'Nov2025'!E13</f>
        <v>0</v>
      </c>
      <c r="F13" s="37">
        <f>'Ene 2026'!F13+'Feb 2026'!F13+'Mar 2025'!F13+'Abr 2025'!F13+'May 2025'!F13+'Jun 2025'!F13+'Jul 2025'!F13+'Ago 2025'!F13+'Sept 2025'!F13+'Oct 2025'!F13+'Nov2025'!F13+'Dic2025'!F13</f>
        <v>0</v>
      </c>
      <c r="G13" s="37">
        <f>'Ene 2026'!G13+'Feb 2026'!G13+'Mar 2025'!G13+'Abr 2025'!G13+'May 2025'!G13+'Jun 2025'!G13+'Jul 2025'!G13+'Ago 2025'!G13+'Sept 2025'!G13+'Oct 2025'!G13+'Nov2025'!G13+'Dic2025'!G13</f>
        <v>3394.1013899999998</v>
      </c>
      <c r="H13" s="197"/>
      <c r="I13" s="438"/>
      <c r="J13" s="12"/>
      <c r="K13" s="198"/>
      <c r="L13" s="198"/>
    </row>
    <row r="14" spans="1:12" ht="15.9" customHeight="1" outlineLevel="1" x14ac:dyDescent="0.25">
      <c r="A14" s="433"/>
      <c r="B14" s="435"/>
      <c r="C14" s="100" t="s">
        <v>15</v>
      </c>
      <c r="D14" s="37">
        <f>'Ene 2026'!D14+'Feb 2026'!D14+'Mar 2025'!D14+'Abr 2025'!D14+'May 2025'!D14+'Jun 2025'!D14+'Jul 2025'!D14+'Ago 2025'!D14+'Sept 2025'!D14+'Oct 2025'!D14+'Nov2025'!D14+'Dic2025'!D14</f>
        <v>242.90675999999999</v>
      </c>
      <c r="E14" s="37">
        <f>'Ene 2026'!E14+'Feb 2026'!E14+'Mar 2025'!E14+'Abr 2025'!E14+'May 2025'!E14+'Jun 2025'!E14+'Jul 2025'!E14+'Ago 2025'!E14+'Sept 2025'!E14+'Oct 2025'!E14+'Nov2025'!E14</f>
        <v>0</v>
      </c>
      <c r="F14" s="37">
        <f>'Ene 2026'!F14+'Feb 2026'!F14+'Mar 2025'!F14+'Abr 2025'!F14+'May 2025'!F14+'Jun 2025'!F14+'Jul 2025'!F14+'Ago 2025'!F14+'Sept 2025'!F14+'Oct 2025'!F14+'Nov2025'!F14+'Dic2025'!F14</f>
        <v>85.999110000000002</v>
      </c>
      <c r="G14" s="37">
        <f>'Ene 2026'!G14+'Feb 2026'!G14+'Mar 2025'!G14+'Abr 2025'!G14+'May 2025'!G14+'Jun 2025'!G14+'Jul 2025'!G14+'Ago 2025'!G14+'Sept 2025'!G14+'Oct 2025'!G14+'Nov2025'!G14+'Dic2025'!G14</f>
        <v>40.603740000000002</v>
      </c>
      <c r="H14" s="37"/>
      <c r="I14" s="438"/>
      <c r="J14" s="12"/>
      <c r="K14" s="5"/>
      <c r="L14" s="5"/>
    </row>
    <row r="15" spans="1:12" ht="15.9" customHeight="1" outlineLevel="1" x14ac:dyDescent="0.25">
      <c r="A15" s="433"/>
      <c r="B15" s="435"/>
      <c r="C15" s="100" t="s">
        <v>44</v>
      </c>
      <c r="D15" s="147">
        <f>'Ene 2026'!D15+'Feb 2026'!D15+'Mar 2025'!D14+'Abr 2025'!D14+'May 2025'!D14+'Jun 2025'!D14+'Jul 2025'!D14+'Ago 2025'!D14+'Sept 2025'!D14+'Oct 2025'!D14+'Nov2025'!D15+'Dic2025'!D15</f>
        <v>44000.379220000003</v>
      </c>
      <c r="E15" s="37">
        <f>'Ene 2026'!E15+'Feb 2026'!E15+'Mar 2025'!E13+'Abr 2025'!E13+'May 2025'!E13+'Jun 2025'!E13+'Jul 2025'!E13+'Ago 2025'!E13+'Sept 2025'!E13+'Oct 2025'!E13+'Nov2025'!E14</f>
        <v>0</v>
      </c>
      <c r="F15" s="147">
        <f>'Ene 2026'!F15+'Feb 2026'!F15+'Mar 2025'!F14+'Abr 2025'!F14+'May 2025'!F14+'Jun 2025'!F14+'Jul 2025'!F14+'Ago 2025'!F14+'Sept 2025'!F14+'Oct 2025'!F14+'Nov2025'!F15+'Dic2025'!F15</f>
        <v>40424.01165</v>
      </c>
      <c r="G15" s="147">
        <f>'Ene 2026'!G15+'Feb 2026'!G15+'Mar 2025'!G14+'Abr 2025'!G14+'May 2025'!G14+'Jun 2025'!G14+'Jul 2025'!G14+'Ago 2025'!G14+'Sept 2025'!G14+'Oct 2025'!G14+'Nov2025'!G15+'Dic2025'!G15</f>
        <v>42845.178830000004</v>
      </c>
      <c r="H15" s="37"/>
      <c r="I15" s="438"/>
      <c r="J15" s="12"/>
      <c r="K15" s="5"/>
      <c r="L15" s="5"/>
    </row>
    <row r="16" spans="1:12" ht="15.9" customHeight="1" outlineLevel="1" x14ac:dyDescent="0.25">
      <c r="A16" s="433"/>
      <c r="B16" s="435"/>
      <c r="C16" s="101" t="s">
        <v>14</v>
      </c>
      <c r="D16" s="37">
        <f>'Ene 2026'!D16+'Feb 2026'!D16+'Mar 2025'!D15+'Abr 2025'!D15+'May 2025'!D15+'Jun 2025'!D15+'Jul 2025'!D15+'Ago 2025'!D15+'Sept 2025'!D15+'Oct 2025'!D15+'Nov2025'!D16+'Dic2025'!D16</f>
        <v>16970.715029999985</v>
      </c>
      <c r="E16" s="37">
        <f>'Ene 2026'!E16+'Feb 2026'!E16+'Mar 2025'!E14+'Abr 2025'!E14+'May 2025'!E14+'Jun 2025'!E14+'Jul 2025'!E14+'Ago 2025'!E14+'Sept 2025'!E14+'Oct 2025'!E14+'Nov2025'!E15</f>
        <v>0</v>
      </c>
      <c r="F16" s="37">
        <f>'Ene 2026'!F16+'Feb 2026'!F16+'Mar 2025'!F15+'Abr 2025'!F15+'May 2025'!F15+'Jun 2025'!F15+'Jul 2025'!F15+'Ago 2025'!F15+'Sept 2025'!F15+'Oct 2025'!F15+'Nov2025'!F16+'Dic2025'!F16</f>
        <v>14859.922050000012</v>
      </c>
      <c r="G16" s="37">
        <f>'Ene 2026'!G16+'Feb 2026'!G16+'Mar 2025'!G15+'Abr 2025'!G15+'May 2025'!G15+'Jun 2025'!G15+'Jul 2025'!G15+'Ago 2025'!G15+'Sept 2025'!G15+'Oct 2025'!G15+'Nov2025'!G16+'Dic2025'!G16</f>
        <v>14843.39636000001</v>
      </c>
      <c r="H16" s="37"/>
      <c r="I16" s="438"/>
      <c r="J16" s="12"/>
      <c r="K16" s="5"/>
      <c r="L16" s="5"/>
    </row>
    <row r="17" spans="1:12" ht="15.9" customHeight="1" outlineLevel="1" x14ac:dyDescent="0.25">
      <c r="A17" s="433"/>
      <c r="B17" s="435"/>
      <c r="C17" s="101" t="s">
        <v>13</v>
      </c>
      <c r="D17" s="37">
        <f>'Ene 2026'!D17+'Feb 2026'!D17+'Mar 2025'!D16+'Abr 2025'!D16+'May 2025'!D16+'Jun 2025'!D16+'Jul 2025'!D16+'Ago 2025'!D16+'Sept 2025'!D16+'Oct 2025'!D16+'Nov2025'!D17+'Dic2025'!D17</f>
        <v>21229.550290000021</v>
      </c>
      <c r="E17" s="37">
        <f>'Ene 2026'!E17+'Feb 2026'!E17+'Mar 2025'!E15+'Abr 2025'!E15+'May 2025'!E15+'Jun 2025'!E15+'Jul 2025'!E15+'Ago 2025'!E15+'Sept 2025'!E15+'Oct 2025'!E15+'Nov2025'!E16</f>
        <v>0</v>
      </c>
      <c r="F17" s="37">
        <f>'Ene 2026'!F17+'Feb 2026'!F17+'Mar 2025'!F16+'Abr 2025'!F16+'May 2025'!F16+'Jun 2025'!F16+'Jul 2025'!F16+'Ago 2025'!F16+'Sept 2025'!F16+'Oct 2025'!F16+'Nov2025'!F17+'Dic2025'!F17</f>
        <v>19850.104639999994</v>
      </c>
      <c r="G17" s="37">
        <f>'Ene 2026'!G17+'Feb 2026'!G17+'Mar 2025'!G16+'Abr 2025'!G16+'May 2025'!G16+'Jun 2025'!G16+'Jul 2025'!G16+'Ago 2025'!G16+'Sept 2025'!G16+'Oct 2025'!G16+'Nov2025'!G17+'Dic2025'!G17</f>
        <v>24785.824259999998</v>
      </c>
      <c r="H17" s="37"/>
      <c r="I17" s="438"/>
      <c r="J17" s="12"/>
      <c r="K17" s="5"/>
      <c r="L17" s="5"/>
    </row>
    <row r="18" spans="1:12" ht="15.9" customHeight="1" outlineLevel="1" x14ac:dyDescent="0.25">
      <c r="A18" s="433"/>
      <c r="B18" s="435"/>
      <c r="C18" s="101" t="s">
        <v>12</v>
      </c>
      <c r="D18" s="37">
        <f>'Ene 2026'!D18+'Feb 2026'!D18+'Mar 2025'!D17+'Abr 2025'!D17+'May 2025'!D17+'Jun 2025'!D17+'Jul 2025'!D17+'Ago 2025'!D17+'Sept 2025'!D17+'Oct 2025'!D17+'Nov2025'!D18+'Dic2025'!D18</f>
        <v>5635.0073499999999</v>
      </c>
      <c r="E18" s="37">
        <f>'Ene 2026'!E18+'Feb 2026'!E18+'Mar 2025'!E16+'Abr 2025'!E16+'May 2025'!E16+'Jun 2025'!E16+'Jul 2025'!E16+'Ago 2025'!E16+'Sept 2025'!E16+'Oct 2025'!E16+'Nov2025'!E17</f>
        <v>0</v>
      </c>
      <c r="F18" s="37">
        <f>'Ene 2026'!F18+'Feb 2026'!F18+'Mar 2025'!F17+'Abr 2025'!F17+'May 2025'!F17+'Jun 2025'!F17+'Jul 2025'!F17+'Ago 2025'!F17+'Sept 2025'!F17+'Oct 2025'!F17+'Nov2025'!F18+'Dic2025'!F18</f>
        <v>5594.6156600000013</v>
      </c>
      <c r="G18" s="37">
        <f>'Ene 2026'!G18+'Feb 2026'!G18+'Mar 2025'!G17+'Abr 2025'!G17+'May 2025'!G17+'Jun 2025'!G17+'Jul 2025'!G17+'Ago 2025'!G17+'Sept 2025'!G17+'Oct 2025'!G17+'Nov2025'!G18+'Dic2025'!G18</f>
        <v>3121.2177399999991</v>
      </c>
      <c r="H18" s="37"/>
      <c r="I18" s="438"/>
      <c r="J18" s="12"/>
      <c r="K18" s="5"/>
      <c r="L18" s="5"/>
    </row>
    <row r="19" spans="1:12" ht="15.9" customHeight="1" outlineLevel="1" x14ac:dyDescent="0.25">
      <c r="A19" s="433"/>
      <c r="B19" s="435"/>
      <c r="C19" s="101" t="s">
        <v>63</v>
      </c>
      <c r="D19" s="37">
        <f>'Ene 2026'!D19+'Feb 2026'!D19+'Mar 2025'!D18+'Abr 2025'!D18+'May 2025'!D18+'Jun 2025'!D18+'Jul 2025'!D18+'Ago 2025'!D18+'Sept 2025'!D18+'Oct 2025'!D18+'Nov2025'!D19+'Dic2025'!D19</f>
        <v>165.10655000000003</v>
      </c>
      <c r="E19" s="37">
        <f>'Ene 2026'!E19+'Feb 2026'!E19+'Mar 2025'!E17+'Abr 2025'!E17+'May 2025'!E17+'Jun 2025'!E17+'Jul 2025'!E17+'Ago 2025'!E17+'Sept 2025'!E17+'Oct 2025'!E17+'Nov2025'!E18</f>
        <v>0</v>
      </c>
      <c r="F19" s="37">
        <f>'Ene 2026'!F19+'Feb 2026'!F19+'Mar 2025'!F18+'Abr 2025'!F18+'May 2025'!F18+'Jun 2025'!F18+'Jul 2025'!F18+'Ago 2025'!F18+'Sept 2025'!F18+'Oct 2025'!F18+'Nov2025'!F19+'Dic2025'!F19</f>
        <v>119.36930000000009</v>
      </c>
      <c r="G19" s="37">
        <f>'Ene 2026'!G19+'Feb 2026'!G19+'Mar 2025'!G18+'Abr 2025'!G18+'May 2025'!G18+'Jun 2025'!G18+'Jul 2025'!G18+'Ago 2025'!G18+'Sept 2025'!G18+'Oct 2025'!G18+'Nov2025'!G19+'Dic2025'!G19</f>
        <v>94.74047000000003</v>
      </c>
      <c r="H19" s="37"/>
      <c r="I19" s="438"/>
      <c r="J19" s="12"/>
      <c r="K19" s="5"/>
      <c r="L19" s="5"/>
    </row>
    <row r="20" spans="1:12" ht="15.9" hidden="1" customHeight="1" outlineLevel="1" x14ac:dyDescent="0.25">
      <c r="A20" s="433"/>
      <c r="B20" s="435"/>
      <c r="C20" s="101" t="s">
        <v>67</v>
      </c>
      <c r="D20" s="37">
        <f>'Ene 2026'!D20+'Feb 2026'!D20+'Mar 2025'!D19+'Abr 2025'!D19+'May 2025'!D19+'Jun 2025'!D19+'Jul 2025'!D19+'Ago 2025'!D19+'Sept 2025'!D19+'Oct 2025'!D19+'Nov2025'!D20+'Dic2025'!D20</f>
        <v>0</v>
      </c>
      <c r="E20" s="37">
        <f>'Ene 2026'!E20+'Feb 2026'!E20+'Mar 2025'!E18+'Abr 2025'!E18+'May 2025'!E18+'Jun 2025'!E18+'Jul 2025'!E18+'Ago 2025'!E18+'Sept 2025'!E18+'Oct 2025'!E18+'Nov2025'!E19</f>
        <v>0</v>
      </c>
      <c r="F20" s="37">
        <f>'Ene 2026'!F20+'Feb 2026'!F20+'Mar 2025'!F19+'Abr 2025'!F19+'May 2025'!F19+'Jun 2025'!F19+'Jul 2025'!F19+'Ago 2025'!F19+'Sept 2025'!F19+'Oct 2025'!F19+'Nov2025'!F20+'Dic2025'!F20</f>
        <v>0</v>
      </c>
      <c r="G20" s="37">
        <f>'Ene 2026'!G20+'Feb 2026'!G20+'Mar 2025'!G19+'Abr 2025'!G19+'May 2025'!G19+'Jun 2025'!G19+'Jul 2025'!G19+'Ago 2025'!G19+'Sept 2025'!G19+'Oct 2025'!G19+'Nov2025'!G20+'Dic2025'!G20</f>
        <v>0</v>
      </c>
      <c r="H20" s="37"/>
      <c r="I20" s="438"/>
      <c r="J20" s="12"/>
      <c r="K20" s="5"/>
      <c r="L20" s="5"/>
    </row>
    <row r="21" spans="1:12" ht="15.9" customHeight="1" x14ac:dyDescent="0.25">
      <c r="A21" s="433"/>
      <c r="B21" s="435"/>
      <c r="C21" s="72" t="s">
        <v>40</v>
      </c>
      <c r="D21" s="37">
        <f>'Ene 2026'!D21+'Feb 2026'!D21+'Mar 2025'!D20+'Abr 2025'!D20+'May 2025'!D20+'Jun 2025'!D20+'Jul 2025'!D20+'Ago 2025'!D20+'Sept 2025'!D20+'Oct 2025'!D20+'Nov2025'!D21+'Dic2025'!D21</f>
        <v>1524291.7827000003</v>
      </c>
      <c r="E21" s="37">
        <f>'Ene 2026'!E21+'Feb 2026'!E21+'Mar 2025'!E19+'Abr 2025'!E19+'May 2025'!E19+'Jun 2025'!E19+'Jul 2025'!E19+'Ago 2025'!E19+'Sept 2025'!E19+'Oct 2025'!E19+'Nov2025'!E20</f>
        <v>0</v>
      </c>
      <c r="F21" s="37">
        <f>'Ene 2026'!F21+'Feb 2026'!F21+'Mar 2025'!F20+'Abr 2025'!F20+'May 2025'!F20+'Jun 2025'!F20+'Jul 2025'!F20+'Ago 2025'!F20+'Sept 2025'!F20+'Oct 2025'!F20+'Nov2025'!F21+'Dic2025'!F21</f>
        <v>1465522.2521699797</v>
      </c>
      <c r="G21" s="37">
        <f>'Ene 2026'!G21+'Feb 2026'!G21+'Mar 2025'!G20+'Abr 2025'!G20+'May 2025'!G20+'Jun 2025'!G20+'Jul 2025'!G20+'Ago 2025'!G20+'Sept 2025'!G20+'Oct 2025'!G20+'Nov2025'!G21+'Dic2025'!G21</f>
        <v>1678526.6428400087</v>
      </c>
      <c r="H21" s="37"/>
      <c r="I21" s="438"/>
      <c r="J21" s="12"/>
      <c r="K21" s="12"/>
      <c r="L21" s="5"/>
    </row>
    <row r="22" spans="1:12" ht="15.9" customHeight="1" x14ac:dyDescent="0.25">
      <c r="A22" s="433"/>
      <c r="B22" s="435"/>
      <c r="C22" s="102" t="s">
        <v>41</v>
      </c>
      <c r="D22" s="37">
        <f>'Ene 2026'!D22+'Feb 2026'!D22+'Mar 2025'!D21+'Abr 2025'!D21+'May 2025'!D21+'Jun 2025'!D21+'Jul 2025'!D21+'Ago 2025'!D21+'Sept 2025'!D21+'Oct 2025'!D21+'Nov2025'!D22+'Dic2025'!D22</f>
        <v>119736.75467000023</v>
      </c>
      <c r="E22" s="37">
        <f>'Ene 2026'!E22+'Feb 2026'!E22+'Mar 2025'!E20+'Abr 2025'!E20+'May 2025'!E20+'Jun 2025'!E20+'Jul 2025'!E20+'Ago 2025'!E20+'Sept 2025'!E20+'Oct 2025'!E20+'Nov2025'!E21</f>
        <v>0</v>
      </c>
      <c r="F22" s="37">
        <f>'Ene 2026'!F22+'Feb 2026'!F22+'Mar 2025'!F21+'Abr 2025'!F21+'May 2025'!F21+'Jun 2025'!F21+'Jul 2025'!F21+'Ago 2025'!F21+'Sept 2025'!F21+'Oct 2025'!F21+'Nov2025'!F22+'Dic2025'!F22</f>
        <v>111242.1664800001</v>
      </c>
      <c r="G22" s="37">
        <f>'Ene 2026'!G22+'Feb 2026'!G22+'Mar 2025'!G21+'Abr 2025'!G21+'May 2025'!G21+'Jun 2025'!G21+'Jul 2025'!G21+'Ago 2025'!G21+'Sept 2025'!G21+'Oct 2025'!G21+'Nov2025'!G22+'Dic2025'!G22</f>
        <v>121894.00468000025</v>
      </c>
      <c r="H22" s="37"/>
      <c r="I22" s="438"/>
      <c r="J22" s="12"/>
      <c r="L22" s="5"/>
    </row>
    <row r="23" spans="1:12" s="5" customFormat="1" ht="15.9" customHeight="1" x14ac:dyDescent="0.25">
      <c r="A23" s="433"/>
      <c r="B23" s="435"/>
      <c r="C23" s="103" t="s">
        <v>18</v>
      </c>
      <c r="D23" s="37">
        <f>'Ene 2026'!D23+'Feb 2026'!D23+'Mar 2025'!D22+'Abr 2025'!D22+'May 2025'!D22+'Jun 2025'!D22+'Jul 2025'!D22+'Ago 2025'!D22+'Sept 2025'!D22+'Oct 2025'!D22+'Nov2025'!D23+'Dic2025'!D23</f>
        <v>7123.5909600000014</v>
      </c>
      <c r="E23" s="37">
        <f>'Ene 2026'!E23+'Feb 2026'!E23+'Mar 2025'!E21+'Abr 2025'!E21+'May 2025'!E21+'Jun 2025'!E21+'Jul 2025'!E21+'Ago 2025'!E21+'Sept 2025'!E21+'Oct 2025'!E21+'Nov2025'!E22</f>
        <v>0</v>
      </c>
      <c r="F23" s="37">
        <f>'Ene 2026'!F23+'Feb 2026'!F23+'Mar 2025'!F22+'Abr 2025'!F22+'May 2025'!F22+'Jun 2025'!F22+'Jul 2025'!F22+'Ago 2025'!F22+'Sept 2025'!F22+'Oct 2025'!F22+'Nov2025'!F23+'Dic2025'!F23</f>
        <v>7700.8021799999988</v>
      </c>
      <c r="G23" s="37">
        <f>'Ene 2026'!G23+'Feb 2026'!G23+'Mar 2025'!G22+'Abr 2025'!G22+'May 2025'!G22+'Jun 2025'!G22+'Jul 2025'!G22+'Ago 2025'!G22+'Sept 2025'!G22+'Oct 2025'!G22+'Nov2025'!G23+'Dic2025'!G23</f>
        <v>8016.4297400000005</v>
      </c>
      <c r="H23" s="37"/>
      <c r="I23" s="438"/>
      <c r="J23" s="12"/>
    </row>
    <row r="24" spans="1:12" ht="15.9" customHeight="1" x14ac:dyDescent="0.25">
      <c r="A24" s="433"/>
      <c r="B24" s="435"/>
      <c r="C24" s="103" t="s">
        <v>5</v>
      </c>
      <c r="D24" s="37">
        <f>'Ene 2026'!D24+'Feb 2026'!D24+'Mar 2025'!D23+'Abr 2025'!D23+'May 2025'!D23+'Jun 2025'!D23+'Jul 2025'!D23+'Ago 2025'!D23+'Sept 2025'!D23+'Oct 2025'!D23+'Nov2025'!D24+'Dic2025'!D24</f>
        <v>50811.441580000021</v>
      </c>
      <c r="E24" s="37">
        <f>'Ene 2026'!E24+'Feb 2026'!E24+'Mar 2025'!E22+'Abr 2025'!E22+'May 2025'!E22+'Jun 2025'!E22+'Jul 2025'!E22+'Ago 2025'!E22+'Sept 2025'!E22+'Oct 2025'!E22+'Nov2025'!E23</f>
        <v>0</v>
      </c>
      <c r="F24" s="37">
        <f>'Ene 2026'!F24+'Feb 2026'!F24+'Mar 2025'!F23+'Abr 2025'!F23+'May 2025'!F23+'Jun 2025'!F23+'Jul 2025'!F23+'Ago 2025'!F23+'Sept 2025'!F23+'Oct 2025'!F23+'Nov2025'!F24+'Dic2025'!F24</f>
        <v>50141.062970001251</v>
      </c>
      <c r="G24" s="37">
        <f>'Ene 2026'!G24+'Feb 2026'!G24+'Mar 2025'!G23+'Abr 2025'!G23+'May 2025'!G23+'Jun 2025'!G23+'Jul 2025'!G23+'Ago 2025'!G23+'Sept 2025'!G23+'Oct 2025'!G23+'Nov2025'!G24+'Dic2025'!G24</f>
        <v>40740.451960000006</v>
      </c>
      <c r="H24" s="37"/>
      <c r="I24" s="438"/>
      <c r="J24" s="12"/>
      <c r="K24" s="5"/>
      <c r="L24" s="5"/>
    </row>
    <row r="25" spans="1:12" ht="15.9" customHeight="1" x14ac:dyDescent="0.25">
      <c r="A25" s="433"/>
      <c r="B25" s="435"/>
      <c r="C25" s="103" t="s">
        <v>6</v>
      </c>
      <c r="D25" s="37">
        <f>'Ene 2026'!D25+'Feb 2026'!D25+'Mar 2025'!D24+'Abr 2025'!D24+'May 2025'!D24+'Jun 2025'!D24+'Jul 2025'!D24+'Ago 2025'!D24+'Sept 2025'!D24+'Oct 2025'!D24+'Nov2025'!D25+'Dic2025'!D25</f>
        <v>222402.40531999996</v>
      </c>
      <c r="E25" s="37">
        <f>'Ene 2026'!E25+'Feb 2026'!E25+'Mar 2025'!E23+'Abr 2025'!E23+'May 2025'!E23+'Jun 2025'!E23+'Jul 2025'!E23+'Ago 2025'!E23+'Sept 2025'!E23+'Oct 2025'!E23+'Nov2025'!E24</f>
        <v>0</v>
      </c>
      <c r="F25" s="37">
        <f>'Ene 2026'!F25+'Feb 2026'!F25+'Mar 2025'!F24+'Abr 2025'!F24+'May 2025'!F24+'Jun 2025'!F24+'Jul 2025'!F24+'Ago 2025'!F24+'Sept 2025'!F24+'Oct 2025'!F24+'Nov2025'!F25+'Dic2025'!F25</f>
        <v>237591.75571</v>
      </c>
      <c r="G25" s="37">
        <f>'Ene 2026'!G25+'Feb 2026'!G25+'Mar 2025'!G24+'Abr 2025'!G24+'May 2025'!G24+'Jun 2025'!G24+'Jul 2025'!G24+'Ago 2025'!G24+'Sept 2025'!G24+'Oct 2025'!G24+'Nov2025'!G25+'Dic2025'!G25</f>
        <v>244464.90946</v>
      </c>
      <c r="H25" s="37"/>
      <c r="I25" s="438"/>
      <c r="J25" s="12"/>
      <c r="K25" s="5"/>
      <c r="L25" s="5"/>
    </row>
    <row r="26" spans="1:12" ht="15.9" customHeight="1" x14ac:dyDescent="0.25">
      <c r="A26" s="433"/>
      <c r="B26" s="435"/>
      <c r="C26" s="103" t="s">
        <v>16</v>
      </c>
      <c r="D26" s="37">
        <f>'Ene 2026'!D26+'Feb 2026'!D26+'Mar 2025'!D25+'Abr 2025'!D25+'May 2025'!D25+'Jun 2025'!D25+'Jul 2025'!D25+'Ago 2025'!D25+'Sept 2025'!D25+'Oct 2025'!D25+'Nov2025'!D26+'Dic2025'!D26</f>
        <v>3740.2052199999989</v>
      </c>
      <c r="E26" s="37">
        <f>'Ene 2026'!E26+'Feb 2026'!E26+'Mar 2025'!E24+'Abr 2025'!E24+'May 2025'!E24+'Jun 2025'!E24+'Jul 2025'!E24+'Ago 2025'!E24+'Sept 2025'!E24+'Oct 2025'!E24+'Nov2025'!E25</f>
        <v>0</v>
      </c>
      <c r="F26" s="37">
        <f>'Ene 2026'!F26+'Feb 2026'!F26+'Mar 2025'!F25+'Abr 2025'!F25+'May 2025'!F25+'Jun 2025'!F25+'Jul 2025'!F25+'Ago 2025'!F25+'Sept 2025'!F25+'Oct 2025'!F25+'Nov2025'!F26+'Dic2025'!F26</f>
        <v>4225.8468900000007</v>
      </c>
      <c r="G26" s="37">
        <f>'Ene 2026'!G26+'Feb 2026'!G26+'Mar 2025'!G25+'Abr 2025'!G25+'May 2025'!G25+'Jun 2025'!G25+'Jul 2025'!G25+'Ago 2025'!G25+'Sept 2025'!G25+'Oct 2025'!G25+'Nov2025'!G26+'Dic2025'!G26</f>
        <v>5308.9990299999999</v>
      </c>
      <c r="H26" s="37"/>
      <c r="I26" s="438"/>
      <c r="J26" s="12"/>
      <c r="K26" s="5"/>
      <c r="L26" s="5"/>
    </row>
    <row r="27" spans="1:12" ht="15.9" customHeight="1" x14ac:dyDescent="0.25">
      <c r="A27" s="433"/>
      <c r="B27" s="435"/>
      <c r="C27" s="103" t="s">
        <v>7</v>
      </c>
      <c r="D27" s="37">
        <f>'Ene 2026'!D27+'Feb 2026'!D27+'Mar 2025'!D26+'Abr 2025'!D26+'May 2025'!D26+'Jun 2025'!D26+'Jul 2025'!D26+'Ago 2025'!D26+'Sept 2025'!D26+'Oct 2025'!D26+'Nov2025'!D27+'Dic2025'!D27</f>
        <v>3116.3425399999987</v>
      </c>
      <c r="E27" s="37">
        <f>'Ene 2026'!E27+'Feb 2026'!E27+'Mar 2025'!E25+'Abr 2025'!E25+'May 2025'!E25+'Jun 2025'!E25+'Jul 2025'!E25+'Ago 2025'!E25+'Sept 2025'!E25+'Oct 2025'!E25+'Nov2025'!E26</f>
        <v>0</v>
      </c>
      <c r="F27" s="37">
        <f>'Ene 2026'!F27+'Feb 2026'!F27+'Mar 2025'!F26+'Abr 2025'!F26+'May 2025'!F26+'Jun 2025'!F26+'Jul 2025'!F26+'Ago 2025'!F26+'Sept 2025'!F26+'Oct 2025'!F26+'Nov2025'!F27+'Dic2025'!F27</f>
        <v>2898.6372299999998</v>
      </c>
      <c r="G27" s="37">
        <f>'Ene 2026'!G27+'Feb 2026'!G27+'Mar 2025'!G26+'Abr 2025'!G26+'May 2025'!G26+'Jun 2025'!G26+'Jul 2025'!G26+'Ago 2025'!G26+'Sept 2025'!G26+'Oct 2025'!G26+'Nov2025'!G27+'Dic2025'!G27</f>
        <v>3650.9424200000003</v>
      </c>
      <c r="H27" s="37"/>
      <c r="I27" s="438"/>
      <c r="J27" s="12"/>
      <c r="K27" s="5"/>
      <c r="L27" s="5"/>
    </row>
    <row r="28" spans="1:12" ht="15.9" customHeight="1" x14ac:dyDescent="0.25">
      <c r="A28" s="433"/>
      <c r="B28" s="435"/>
      <c r="C28" s="103" t="s">
        <v>17</v>
      </c>
      <c r="D28" s="37">
        <f>'Ene 2026'!D28+'Feb 2026'!D28+'Mar 2025'!D27+'Abr 2025'!D27+'May 2025'!D27+'Jun 2025'!D27+'Jul 2025'!D27+'Ago 2025'!D27+'Sept 2025'!D27+'Oct 2025'!D27+'Nov2025'!D28+'Dic2025'!D28</f>
        <v>34842.078809999999</v>
      </c>
      <c r="E28" s="37">
        <f>'Ene 2026'!E28+'Feb 2026'!E28+'Mar 2025'!E26+'Abr 2025'!E26+'May 2025'!E26+'Jun 2025'!E26+'Jul 2025'!E26+'Ago 2025'!E26+'Sept 2025'!E26+'Oct 2025'!E26+'Nov2025'!E27</f>
        <v>0</v>
      </c>
      <c r="F28" s="37">
        <f>'Ene 2026'!F28+'Feb 2026'!F28+'Mar 2025'!F27+'Abr 2025'!F27+'May 2025'!F27+'Jun 2025'!F27+'Jul 2025'!F27+'Ago 2025'!F27+'Sept 2025'!F27+'Oct 2025'!F27+'Nov2025'!F28+'Dic2025'!F28</f>
        <v>38145.486289999986</v>
      </c>
      <c r="G28" s="37">
        <f>'Ene 2026'!G28+'Feb 2026'!G28+'Mar 2025'!G27+'Abr 2025'!G27+'May 2025'!G27+'Jun 2025'!G27+'Jul 2025'!G27+'Ago 2025'!G27+'Sept 2025'!G27+'Oct 2025'!G27+'Nov2025'!G28+'Dic2025'!G28</f>
        <v>38221.916629999978</v>
      </c>
      <c r="H28" s="37"/>
      <c r="I28" s="438"/>
      <c r="J28" s="12"/>
      <c r="K28" s="5"/>
      <c r="L28" s="5"/>
    </row>
    <row r="29" spans="1:12" ht="15.9" customHeight="1" x14ac:dyDescent="0.25">
      <c r="A29" s="433"/>
      <c r="B29" s="435"/>
      <c r="C29" s="103" t="s">
        <v>57</v>
      </c>
      <c r="D29" s="37">
        <f>'Ene 2026'!D29+'Feb 2026'!D29+'Mar 2025'!D28+'Abr 2025'!D28+'May 2025'!D28+'Jun 2025'!D28+'Jul 2025'!D28+'Ago 2025'!D28+'Sept 2025'!D28+'Oct 2025'!D28+'Nov2025'!D29+'Dic2025'!D29</f>
        <v>9752.4019800000005</v>
      </c>
      <c r="E29" s="37">
        <f>'Ene 2026'!E29+'Feb 2026'!E29+'Mar 2025'!E27+'Abr 2025'!E27+'May 2025'!E27+'Jun 2025'!E27+'Jul 2025'!E27+'Ago 2025'!E27+'Sept 2025'!E27+'Oct 2025'!E27+'Nov2025'!E28</f>
        <v>0</v>
      </c>
      <c r="F29" s="37">
        <f>'Ene 2026'!F29+'Feb 2026'!F29+'Mar 2025'!F28+'Abr 2025'!F28+'May 2025'!F28+'Jun 2025'!F28+'Jul 2025'!F28+'Ago 2025'!F28+'Sept 2025'!F28+'Oct 2025'!F28+'Nov2025'!F29+'Dic2025'!F29</f>
        <v>9093.1750500001999</v>
      </c>
      <c r="G29" s="37">
        <f>'Ene 2026'!G29+'Feb 2026'!G29+'Mar 2025'!G28+'Abr 2025'!G28+'May 2025'!G28+'Jun 2025'!G28+'Jul 2025'!G28+'Ago 2025'!G28+'Sept 2025'!G28+'Oct 2025'!G28+'Nov2025'!G29+'Dic2025'!G29</f>
        <v>6054.2477700001991</v>
      </c>
      <c r="H29" s="37"/>
      <c r="I29" s="438"/>
      <c r="J29" s="12"/>
      <c r="K29" s="5"/>
      <c r="L29" s="5"/>
    </row>
    <row r="30" spans="1:12" ht="15.9" customHeight="1" x14ac:dyDescent="0.25">
      <c r="A30" s="433"/>
      <c r="B30" s="435"/>
      <c r="C30" s="103" t="s">
        <v>58</v>
      </c>
      <c r="D30" s="37">
        <f>'Ene 2026'!D30+'Feb 2026'!D30+'Mar 2025'!D29+'Abr 2025'!D29+'May 2025'!D29+'Jun 2025'!D29+'Jul 2025'!D29+'Ago 2025'!D29+'Sept 2025'!D29+'Oct 2025'!D29+'Nov2025'!D30+'Dic2025'!D30</f>
        <v>7901.2766499999998</v>
      </c>
      <c r="E30" s="37"/>
      <c r="F30" s="37">
        <f>'Ene 2026'!F30+'Feb 2026'!F30+'Mar 2025'!F29+'Abr 2025'!F29+'May 2025'!F29+'Jun 2025'!F29+'Jul 2025'!F29+'Ago 2025'!F29+'Sept 2025'!F29+'Oct 2025'!F29+'Nov2025'!F30+'Dic2025'!F30</f>
        <v>8697.2548800008772</v>
      </c>
      <c r="G30" s="37">
        <f>'Ene 2026'!G30+'Feb 2026'!G30+'Mar 2025'!G29+'Abr 2025'!G29+'May 2025'!G29+'Jun 2025'!G29+'Jul 2025'!G29+'Ago 2025'!G29+'Sept 2025'!G29+'Oct 2025'!G29+'Nov2025'!G30+'Dic2025'!G30</f>
        <v>10552.647750000528</v>
      </c>
      <c r="H30" s="37"/>
      <c r="I30" s="438"/>
      <c r="J30" s="12"/>
      <c r="K30" s="5"/>
      <c r="L30" s="5"/>
    </row>
    <row r="31" spans="1:12" ht="15.9" customHeight="1" x14ac:dyDescent="0.25">
      <c r="A31" s="433"/>
      <c r="B31" s="435"/>
      <c r="C31" s="103" t="s">
        <v>74</v>
      </c>
      <c r="D31" s="37">
        <f>'Ene 2026'!D31+'Feb 2026'!D31+'Mar 2025'!D30+'Abr 2025'!D30+'May 2025'!D30+'Jun 2025'!D30+'Jul 2025'!D30+'Ago 2025'!D30+'Sept 2025'!D30+'Oct 2025'!D30+'Nov2025'!D31+'Dic2025'!D31</f>
        <v>4617.4788800000078</v>
      </c>
      <c r="E31" s="37"/>
      <c r="F31" s="37">
        <f>'Ene 2026'!F31+'Feb 2026'!F31+'Mar 2025'!F30+'Abr 2025'!F30+'May 2025'!F30+'Jun 2025'!F30+'Jul 2025'!F30+'Ago 2025'!F30+'Sept 2025'!F30+'Oct 2025'!F30+'Nov2025'!F31+'Dic2025'!F31</f>
        <v>14302.942859999999</v>
      </c>
      <c r="G31" s="37">
        <f>'Ene 2026'!G31+'Feb 2026'!G31+'Mar 2025'!G30+'Abr 2025'!G30+'May 2025'!G30+'Jun 2025'!G30+'Jul 2025'!G30+'Ago 2025'!G30+'Sept 2025'!G30+'Oct 2025'!G30+'Nov2025'!G31+'Dic2025'!G31</f>
        <v>3484.2430399999994</v>
      </c>
      <c r="H31" s="37"/>
      <c r="I31" s="438"/>
      <c r="J31" s="12"/>
    </row>
    <row r="32" spans="1:12" s="7" customFormat="1" ht="18" customHeight="1" x14ac:dyDescent="0.3">
      <c r="A32" s="433"/>
      <c r="B32" s="436"/>
      <c r="C32" s="48" t="s">
        <v>55</v>
      </c>
      <c r="D32" s="49">
        <f>+D10+SUM(D21:D31)</f>
        <v>3025904.5656900005</v>
      </c>
      <c r="E32"/>
      <c r="F32" s="49">
        <f>+F10+SUM(F21:F31)</f>
        <v>2944341.653609978</v>
      </c>
      <c r="G32" s="49">
        <f>+G10+SUM(G21:G31)</f>
        <v>3340777.0574200097</v>
      </c>
      <c r="I32" s="439"/>
      <c r="J32" s="16"/>
      <c r="K32" s="17"/>
    </row>
    <row r="33" spans="1:11" ht="6.6" customHeight="1" x14ac:dyDescent="0.3">
      <c r="A33" s="433"/>
      <c r="B33" s="22"/>
      <c r="C33" s="35"/>
      <c r="D33" s="18"/>
      <c r="E33" s="18"/>
      <c r="F33" s="18"/>
      <c r="G33" s="18"/>
      <c r="H33" s="7"/>
      <c r="I33" s="36"/>
      <c r="J33" s="5"/>
    </row>
    <row r="34" spans="1:11" ht="18.75" customHeight="1" x14ac:dyDescent="0.25">
      <c r="A34" s="433"/>
      <c r="B34" s="440" t="s">
        <v>22</v>
      </c>
      <c r="C34" s="38" t="s">
        <v>38</v>
      </c>
      <c r="D34" s="120">
        <f>'Ene 2026'!D34+'Feb 2026'!D34+'Mar 2025'!D33+'Abr 2025'!D33+'May 2025'!D33+'Jun 2025'!D33+'Jul 2025'!D33+'Ago 2025'!D33+'Sept 2025'!D33+'Oct 2025'!D33+'Nov2025'!D34+'Dic2025'!D34</f>
        <v>409401.3222399996</v>
      </c>
      <c r="E34" s="17">
        <f>'Ene 2026'!E34+'Feb 2026'!E34+'Mar 2025'!E32+'Abr 2025'!E31+'May 2025'!E30+'Jun 2025'!E30+'Jul 2025'!E32+'Ago 2025'!E32+'Sept 2025'!E32+'Oct 2025'!E32+'Nov2025'!E33</f>
        <v>0</v>
      </c>
      <c r="F34" s="120">
        <f>'Ene 2026'!F34+'Feb 2026'!F34+'Mar 2025'!F33+'Abr 2025'!F33+'May 2025'!F33+'Jun 2025'!F33+'Jul 2025'!F33+'Ago 2025'!F33+'Sept 2025'!F33+'Oct 2025'!F33+'Nov2025'!F34+'Dic2025'!F34</f>
        <v>406635.18648999959</v>
      </c>
      <c r="G34" s="120">
        <f>'Ene 2026'!G34+'Feb 2026'!G34+'Mar 2025'!G33+'Abr 2025'!G33+'May 2025'!G33+'Jun 2025'!G33+'Jul 2025'!G33+'Ago 2025'!G33+'Sept 2025'!G33+'Oct 2025'!G33+'Nov2025'!G34+'Dic2025'!G34</f>
        <v>484842.6121685261</v>
      </c>
      <c r="H34" s="7"/>
      <c r="I34" s="437">
        <f>+G36/G41</f>
        <v>0.13677527105203713</v>
      </c>
      <c r="J34" s="12"/>
    </row>
    <row r="35" spans="1:11" ht="18.75" customHeight="1" x14ac:dyDescent="0.25">
      <c r="A35" s="433"/>
      <c r="B35" s="441"/>
      <c r="C35" s="40" t="s">
        <v>39</v>
      </c>
      <c r="D35" s="153">
        <f>'Ene 2026'!D35+'Feb 2026'!D35+'Mar 2025'!D34+'Abr 2025'!D34+'May 2025'!D34+'Jun 2025'!D34+'Jul 2025'!D34+'Ago 2025'!D34+'Sept 2025'!D34+'Oct 2025'!D34+'Nov2025'!D35+'Dic2025'!D35</f>
        <v>33661.057679999998</v>
      </c>
      <c r="E35" s="17">
        <f>'Ene 2026'!E35+'Feb 2026'!E35+'Mar 2025'!E33+'Abr 2025'!E32+'May 2025'!E31+'Jun 2025'!E31+'Jul 2025'!E33+'Ago 2025'!E33+'Sept 2025'!E33+'Oct 2025'!E33+'Nov2025'!E34</f>
        <v>0</v>
      </c>
      <c r="F35" s="153">
        <f>'Ene 2026'!F35+'Feb 2026'!F35+'Mar 2025'!F34+'Abr 2025'!F34+'May 2025'!F34+'Jun 2025'!F34+'Jul 2025'!F34+'Ago 2025'!F34+'Sept 2025'!F34+'Oct 2025'!F34+'Nov2025'!F35+'Dic2025'!F35</f>
        <v>35023.385589999998</v>
      </c>
      <c r="G35" s="153">
        <f>'Ene 2026'!G35+'Feb 2026'!G35+'Mar 2025'!G34+'Abr 2025'!G34+'May 2025'!G34+'Jun 2025'!G34+'Jul 2025'!G34+'Ago 2025'!G34+'Sept 2025'!G34+'Oct 2025'!G34+'Nov2025'!G35+'Dic2025'!G35</f>
        <v>44493.112619999993</v>
      </c>
      <c r="H35" s="7"/>
      <c r="I35" s="438"/>
      <c r="J35" s="12"/>
    </row>
    <row r="36" spans="1:11" s="7" customFormat="1" ht="18.75" customHeight="1" x14ac:dyDescent="0.3">
      <c r="A36" s="433"/>
      <c r="B36" s="442"/>
      <c r="C36" s="97" t="s">
        <v>61</v>
      </c>
      <c r="D36" s="49">
        <f>SUM(D34:D35)</f>
        <v>443062.37991999963</v>
      </c>
      <c r="F36" s="49">
        <f t="shared" ref="F36:G36" si="0">SUM(F34:F35)</f>
        <v>441658.57207999961</v>
      </c>
      <c r="G36" s="49">
        <f t="shared" si="0"/>
        <v>529335.72478852607</v>
      </c>
      <c r="H36" s="11"/>
      <c r="I36" s="439"/>
    </row>
    <row r="37" spans="1:11" s="7" customFormat="1" ht="15.6" x14ac:dyDescent="0.3">
      <c r="A37" s="433"/>
      <c r="B37" s="22"/>
      <c r="C37" s="19"/>
      <c r="D37" s="95"/>
      <c r="E37" s="95"/>
      <c r="F37" s="95"/>
      <c r="G37" s="95"/>
      <c r="H37" s="11"/>
      <c r="I37" s="36"/>
    </row>
    <row r="38" spans="1:11" s="7" customFormat="1" ht="15.75" customHeight="1" x14ac:dyDescent="0.3">
      <c r="A38" s="433"/>
      <c r="B38" s="425" t="s">
        <v>24</v>
      </c>
      <c r="C38" s="425"/>
      <c r="D38" s="50">
        <f>D41-D39</f>
        <v>1374752.4373600003</v>
      </c>
      <c r="F38" s="50">
        <f t="shared" ref="F38" si="1">F41-F39</f>
        <v>1359876.4327799978</v>
      </c>
      <c r="G38" s="50">
        <f t="shared" ref="G38" si="2">G41-G39</f>
        <v>1532339.9801600007</v>
      </c>
      <c r="H38" s="11"/>
      <c r="I38" s="51">
        <f>+G38/$G$41</f>
        <v>0.39594194443231412</v>
      </c>
    </row>
    <row r="39" spans="1:11" s="7" customFormat="1" ht="15.75" customHeight="1" x14ac:dyDescent="0.25">
      <c r="A39" s="433"/>
      <c r="B39" s="425" t="s">
        <v>25</v>
      </c>
      <c r="C39" s="425"/>
      <c r="D39" s="50">
        <f>+D21+D22+D23+D36</f>
        <v>2094214.50825</v>
      </c>
      <c r="F39" s="50">
        <f>+F21+F22+F23+F36</f>
        <v>2026123.7929099796</v>
      </c>
      <c r="G39" s="50">
        <f>+G21+G22+G23+G36</f>
        <v>2337772.8020485351</v>
      </c>
      <c r="H39" s="62"/>
      <c r="I39" s="51">
        <f>+G39/$G$41</f>
        <v>0.60405805556768588</v>
      </c>
    </row>
    <row r="40" spans="1:11" ht="13.8" x14ac:dyDescent="0.25">
      <c r="B40" s="22"/>
      <c r="C40" s="19"/>
      <c r="D40" s="23"/>
      <c r="E40" s="7"/>
      <c r="F40" s="21"/>
      <c r="G40" s="21"/>
      <c r="H40" s="11"/>
      <c r="I40" s="22"/>
    </row>
    <row r="41" spans="1:11" ht="24.75" customHeight="1" x14ac:dyDescent="0.3">
      <c r="A41" s="426" t="s">
        <v>26</v>
      </c>
      <c r="B41" s="427" t="s">
        <v>75</v>
      </c>
      <c r="C41" s="428"/>
      <c r="D41" s="44">
        <f>+D36+D32</f>
        <v>3468966.9456100003</v>
      </c>
      <c r="E41"/>
      <c r="F41" s="44">
        <f>+F32+F36</f>
        <v>3386000.2256899774</v>
      </c>
      <c r="G41" s="44">
        <f>+G32+G36</f>
        <v>3870112.7822085358</v>
      </c>
      <c r="H41" s="11"/>
      <c r="I41" s="284"/>
      <c r="J41" s="284"/>
      <c r="K41" s="247"/>
    </row>
    <row r="42" spans="1:11" ht="14.25" customHeight="1" x14ac:dyDescent="0.25">
      <c r="A42" s="426"/>
      <c r="B42" s="429" t="s">
        <v>49</v>
      </c>
      <c r="C42" s="430"/>
      <c r="D42" s="41"/>
      <c r="E42" s="7"/>
      <c r="F42" s="270">
        <f>'Ene 2026'!F42+'Feb 2026'!F42+'Mar 2025'!F41+'Abr 2025'!F41+'May 2025'!F41+'Jun 2025'!F41+'Jul 2025'!F41+'Ago 2025'!F41+'Sept 2025'!F41+'Oct 2025'!F41+'Nov2025'!F42+'Dic2025'!F42</f>
        <v>342989.66053999797</v>
      </c>
      <c r="G42" s="270">
        <f>'Ene 2026'!G42+'Feb 2026'!G42+'Mar 2025'!G41+'Abr 2025'!G41+'May 2025'!G41+'Jun 2025'!G41+'Jul 2025'!G41+'Ago 2025'!G41+'Sept 2025'!G41+'Oct 2025'!G41+'Nov2025'!G42+'Dic2025'!G42</f>
        <v>733957.3750899859</v>
      </c>
      <c r="H42" s="142"/>
      <c r="I42" s="326"/>
      <c r="J42" s="325"/>
    </row>
    <row r="43" spans="1:11" ht="14.25" customHeight="1" x14ac:dyDescent="0.25">
      <c r="A43" s="426"/>
      <c r="B43" s="429" t="s">
        <v>50</v>
      </c>
      <c r="C43" s="430"/>
      <c r="D43" s="41"/>
      <c r="E43" s="7"/>
      <c r="F43" s="270">
        <f>'Ene 2026'!F43+'Feb 2026'!F43+'Mar 2025'!F42+'Abr 2025'!F42+'May 2025'!F42+'Jun 2025'!F42+'Jul 2025'!F42+'Ago 2025'!F42+'Sept 2025'!F42+'Oct 2025'!F42+'Nov2025'!F43+'Dic2025'!F43</f>
        <v>9905.5457200000019</v>
      </c>
      <c r="G43" s="270">
        <f>'Ene 2026'!G43+'Feb 2026'!G43+'Mar 2025'!G42+'Abr 2025'!G42+'May 2025'!G42+'Jun 2025'!G42+'Jul 2025'!G42+'Ago 2025'!G42+'Sept 2025'!G42+'Oct 2025'!G42+'Nov2025'!G43+'Dic2025'!G43</f>
        <v>12065.662009999996</v>
      </c>
      <c r="H43" s="142"/>
      <c r="I43" s="324"/>
      <c r="J43" s="327"/>
    </row>
    <row r="44" spans="1:11" ht="25.5" customHeight="1" x14ac:dyDescent="0.25">
      <c r="A44" s="426"/>
      <c r="B44" s="427" t="s">
        <v>76</v>
      </c>
      <c r="C44" s="428"/>
      <c r="D44" s="44"/>
      <c r="E44" s="62"/>
      <c r="F44" s="46">
        <f t="shared" ref="F44" si="3">+F41-F42-F43</f>
        <v>3033105.0194299798</v>
      </c>
      <c r="G44" s="46">
        <f>+G41-G42-G43</f>
        <v>3124089.7451085499</v>
      </c>
      <c r="H44" s="11"/>
      <c r="I44" s="328"/>
      <c r="J44" s="329"/>
    </row>
    <row r="45" spans="1:11" ht="14.25" customHeight="1" x14ac:dyDescent="0.25">
      <c r="A45" s="426"/>
      <c r="B45" s="429" t="s">
        <v>77</v>
      </c>
      <c r="C45" s="430"/>
      <c r="D45" s="52"/>
      <c r="E45" s="62"/>
      <c r="F45" s="120">
        <f>'Ene 2026'!F45+'Feb 2026'!F45+'Mar 2025'!F44+'Abr 2025'!F44+'May 2025'!F44+'Jun 2025'!F44+'Jul 2025'!F44+'Ago 2025'!F44+'Sept 2025'!F44+'Oct 2025'!F44+'Nov2025'!F45+'Dic2025'!F45</f>
        <v>117704.4194700041</v>
      </c>
      <c r="G45" s="37">
        <f>'Ene 2026'!G45+'Feb 2026'!G45+'Mar 2025'!G44+'Abr 2025'!G44+'May 2025'!G44+'Jun 2025'!G44+'Jul 2025'!G44+'Ago 2025'!G44+'Sept 2025'!G44+'Oct 2025'!G44+'Nov2025'!G45+'Dic2025'!G45</f>
        <v>42151.132610000299</v>
      </c>
      <c r="H45" s="11"/>
      <c r="I45" s="104"/>
    </row>
    <row r="46" spans="1:11" ht="33" customHeight="1" x14ac:dyDescent="0.25">
      <c r="A46" s="426"/>
      <c r="B46" s="431" t="s">
        <v>84</v>
      </c>
      <c r="C46" s="432"/>
      <c r="D46" s="44"/>
      <c r="E46" s="62"/>
      <c r="F46" s="47">
        <f t="shared" ref="F46" si="4">+F44-F45</f>
        <v>2915400.5999599756</v>
      </c>
      <c r="G46" s="47">
        <f>+G44-G45</f>
        <v>3081938.6124985497</v>
      </c>
      <c r="H46" s="11"/>
      <c r="I46" s="104"/>
    </row>
    <row r="47" spans="1:11" customFormat="1" ht="14.4" x14ac:dyDescent="0.3"/>
    <row r="48" spans="1:11" customFormat="1" ht="27.75" customHeight="1" x14ac:dyDescent="0.3">
      <c r="A48" s="420" t="s">
        <v>48</v>
      </c>
      <c r="B48" s="421"/>
      <c r="C48" s="421"/>
      <c r="D48" s="421"/>
      <c r="E48" s="421"/>
      <c r="F48" s="421"/>
      <c r="G48" s="421"/>
      <c r="H48" s="421"/>
      <c r="I48" s="422"/>
    </row>
    <row r="49" spans="1:10" customFormat="1" ht="8.25" customHeight="1" x14ac:dyDescent="0.3"/>
    <row r="50" spans="1:10" s="5" customFormat="1" ht="30" customHeight="1" x14ac:dyDescent="0.3">
      <c r="C50" s="42"/>
      <c r="D50" s="174" t="s">
        <v>93</v>
      </c>
      <c r="F50" s="74" t="str">
        <f>+F8</f>
        <v>Recaudación
 2025</v>
      </c>
      <c r="G50" s="74" t="str">
        <f>+G8</f>
        <v>Recaudación 
2026</v>
      </c>
      <c r="I50"/>
    </row>
    <row r="51" spans="1:10" s="29" customFormat="1" ht="14.4" x14ac:dyDescent="0.3">
      <c r="C51" s="260"/>
      <c r="D51" s="174"/>
      <c r="F51" s="174"/>
      <c r="G51" s="174"/>
      <c r="I51" s="128"/>
    </row>
    <row r="52" spans="1:10" s="29" customFormat="1" ht="15.6" x14ac:dyDescent="0.3">
      <c r="A52" s="419" t="s">
        <v>47</v>
      </c>
      <c r="B52" s="419"/>
      <c r="C52" s="419"/>
      <c r="D52"/>
      <c r="E52"/>
      <c r="F52" s="82">
        <f>F55+F86</f>
        <v>0</v>
      </c>
      <c r="G52" s="82">
        <f>G55+G86</f>
        <v>18035.290069999999</v>
      </c>
      <c r="I52" s="128"/>
      <c r="J52" s="279"/>
    </row>
    <row r="53" spans="1:10" s="29" customFormat="1" ht="8.4" customHeight="1" x14ac:dyDescent="0.3">
      <c r="C53" s="260"/>
      <c r="D53" s="174"/>
      <c r="F53" s="174"/>
      <c r="G53" s="174"/>
      <c r="I53" s="128"/>
    </row>
    <row r="54" spans="1:10" customFormat="1" ht="8.25" customHeight="1" x14ac:dyDescent="0.3">
      <c r="D54" s="128"/>
    </row>
    <row r="55" spans="1:10" s="7" customFormat="1" ht="19.5" customHeight="1" x14ac:dyDescent="0.3">
      <c r="A55" s="423" t="s">
        <v>148</v>
      </c>
      <c r="B55" s="423"/>
      <c r="C55" s="424"/>
      <c r="D55" s="175"/>
      <c r="E55"/>
      <c r="F55" s="261">
        <f>F80+F84</f>
        <v>0</v>
      </c>
      <c r="G55" s="261">
        <f>SUM(G67:G79)+G58+G84</f>
        <v>0</v>
      </c>
      <c r="H55"/>
      <c r="I55" s="352"/>
      <c r="J55" s="295"/>
    </row>
    <row r="56" spans="1:10" customFormat="1" ht="4.5" customHeight="1" x14ac:dyDescent="0.3"/>
    <row r="57" spans="1:10" customFormat="1" ht="5.7" hidden="1" customHeight="1" outlineLevel="1" x14ac:dyDescent="0.3"/>
    <row r="58" spans="1:10" s="5" customFormat="1" ht="15.9" hidden="1" customHeight="1" outlineLevel="1" x14ac:dyDescent="0.3">
      <c r="A58" s="459" t="s">
        <v>20</v>
      </c>
      <c r="B58" s="492" t="s">
        <v>21</v>
      </c>
      <c r="C58" s="64" t="s">
        <v>1</v>
      </c>
      <c r="D58"/>
      <c r="E58" s="66"/>
      <c r="F58" s="65">
        <f>'Ene 2026'!F58+'Feb 2026'!F58+'Mar 2025'!F57+'Abr 2025'!F57+'May 2025'!F57+'Jun 2025'!F57+'Jul 2025'!F57</f>
        <v>0</v>
      </c>
      <c r="G58" s="65">
        <f>'Jun 2025'!G57+'Jul 2025'!G57+'Ago 2025'!G57+'Sept 2025'!G57+'Oct 2025'!G57</f>
        <v>0</v>
      </c>
      <c r="H58"/>
      <c r="I58"/>
    </row>
    <row r="59" spans="1:10" ht="15.9" hidden="1" customHeight="1" outlineLevel="2" x14ac:dyDescent="0.3">
      <c r="A59" s="459"/>
      <c r="B59" s="493"/>
      <c r="C59" s="68" t="s">
        <v>11</v>
      </c>
      <c r="D59"/>
      <c r="E59" s="66"/>
      <c r="F59" s="69">
        <f>'Ene 2026'!F59+'Feb 2026'!F59+'Mar 2025'!F58+'Abr 2025'!F58+'May 2025'!F58+'Jun 2025'!F58+'Jul 2025'!F58</f>
        <v>0</v>
      </c>
      <c r="G59" s="69">
        <f>'Jun 2025'!G58+'Jul 2025'!G58+'Ago 2025'!G58+'Sept 2025'!G58+'Oct 2025'!G58</f>
        <v>0</v>
      </c>
      <c r="H59"/>
      <c r="I59"/>
      <c r="J59" s="5"/>
    </row>
    <row r="60" spans="1:10" ht="15.9" hidden="1" customHeight="1" outlineLevel="2" x14ac:dyDescent="0.3">
      <c r="A60" s="459"/>
      <c r="B60" s="493"/>
      <c r="C60" s="68" t="s">
        <v>15</v>
      </c>
      <c r="D60"/>
      <c r="E60" s="66"/>
      <c r="F60" s="69">
        <f>'Ene 2026'!F60+'Feb 2026'!F60+'Mar 2025'!F59+'Abr 2025'!F59+'May 2025'!F59+'Jun 2025'!F59+'Jul 2025'!F59</f>
        <v>0</v>
      </c>
      <c r="G60" s="69">
        <f>'Jun 2025'!G59+'Jul 2025'!G59+'Ago 2025'!G59+'Sept 2025'!G59+'Oct 2025'!G59</f>
        <v>0</v>
      </c>
      <c r="H60"/>
      <c r="I60"/>
    </row>
    <row r="61" spans="1:10" ht="15.9" hidden="1" customHeight="1" outlineLevel="2" x14ac:dyDescent="0.3">
      <c r="A61" s="459"/>
      <c r="B61" s="493"/>
      <c r="C61" s="68" t="s">
        <v>2</v>
      </c>
      <c r="D61"/>
      <c r="E61" s="66"/>
      <c r="F61" s="69">
        <f>'Ene 2026'!F61+'Feb 2026'!F61+'Mar 2025'!F60+'Abr 2025'!F60+'May 2025'!F60+'Jun 2025'!F60+'Jul 2025'!F60</f>
        <v>0</v>
      </c>
      <c r="G61" s="69">
        <f>'Jun 2025'!G60+'Jul 2025'!G60+'Ago 2025'!G60+'Sept 2025'!G60+'Oct 2025'!G60</f>
        <v>0</v>
      </c>
      <c r="H61"/>
      <c r="I61"/>
    </row>
    <row r="62" spans="1:10" ht="15.9" hidden="1" customHeight="1" outlineLevel="2" x14ac:dyDescent="0.3">
      <c r="A62" s="459"/>
      <c r="B62" s="493"/>
      <c r="C62" s="71" t="s">
        <v>14</v>
      </c>
      <c r="D62"/>
      <c r="E62" s="66"/>
      <c r="F62" s="69">
        <f>'Ene 2026'!F62+'Feb 2026'!F62+'Mar 2025'!F61+'Abr 2025'!F61+'May 2025'!F61+'Jun 2025'!F61+'Jul 2025'!F61</f>
        <v>0</v>
      </c>
      <c r="G62" s="69">
        <f>'Jun 2025'!G61+'Jul 2025'!G61+'Ago 2025'!G61+'Sept 2025'!G61+'Oct 2025'!G61</f>
        <v>0</v>
      </c>
      <c r="H62"/>
      <c r="I62"/>
    </row>
    <row r="63" spans="1:10" ht="15.9" hidden="1" customHeight="1" outlineLevel="2" x14ac:dyDescent="0.3">
      <c r="A63" s="459"/>
      <c r="B63" s="493"/>
      <c r="C63" s="71" t="s">
        <v>13</v>
      </c>
      <c r="D63"/>
      <c r="E63" s="66"/>
      <c r="F63" s="69">
        <f>'Ene 2026'!F63+'Feb 2026'!F63+'Mar 2025'!F62+'Abr 2025'!F62+'May 2025'!F62+'Jun 2025'!F62+'Jul 2025'!F62</f>
        <v>0</v>
      </c>
      <c r="G63" s="69">
        <f>'Jun 2025'!G62+'Jul 2025'!G62+'Ago 2025'!G62+'Sept 2025'!G62+'Oct 2025'!G62</f>
        <v>0</v>
      </c>
      <c r="H63"/>
      <c r="I63"/>
    </row>
    <row r="64" spans="1:10" ht="15.9" hidden="1" customHeight="1" outlineLevel="1" x14ac:dyDescent="0.3">
      <c r="A64" s="459"/>
      <c r="B64" s="493"/>
      <c r="C64" s="71" t="s">
        <v>12</v>
      </c>
      <c r="D64"/>
      <c r="E64" s="66"/>
      <c r="F64" s="69">
        <f>'Ene 2026'!F64+'Feb 2026'!F64+'Mar 2025'!F63+'Abr 2025'!F63+'May 2025'!F63+'Jun 2025'!F63+'Jul 2025'!F63</f>
        <v>0</v>
      </c>
      <c r="G64" s="69">
        <f>'Jun 2025'!G63+'Jul 2025'!G63+'Ago 2025'!G63+'Sept 2025'!G63+'Oct 2025'!G63</f>
        <v>0</v>
      </c>
      <c r="H64"/>
      <c r="I64"/>
      <c r="J64" s="12"/>
    </row>
    <row r="65" spans="1:11" ht="15.9" hidden="1" customHeight="1" outlineLevel="1" x14ac:dyDescent="0.3">
      <c r="A65" s="459"/>
      <c r="B65" s="493"/>
      <c r="C65" s="71" t="s">
        <v>63</v>
      </c>
      <c r="D65"/>
      <c r="E65" s="66"/>
      <c r="F65" s="69">
        <f>'Ene 2026'!F65+'Feb 2026'!F65+'Mar 2025'!F64+'Abr 2025'!F64+'May 2025'!F64+'Jun 2025'!F64+'Jul 2025'!F64</f>
        <v>0</v>
      </c>
      <c r="G65" s="69">
        <f>'Jun 2025'!G64+'Jul 2025'!G64+'Ago 2025'!G64+'Sept 2025'!G64+'Oct 2025'!G64</f>
        <v>0</v>
      </c>
      <c r="H65"/>
      <c r="I65"/>
      <c r="J65" s="5"/>
    </row>
    <row r="66" spans="1:11" ht="15.9" hidden="1" customHeight="1" outlineLevel="1" x14ac:dyDescent="0.3">
      <c r="A66" s="459"/>
      <c r="B66" s="493"/>
      <c r="C66" s="71" t="s">
        <v>67</v>
      </c>
      <c r="D66"/>
      <c r="E66" s="66"/>
      <c r="F66" s="69">
        <f>'Ene 2026'!F66+'Feb 2026'!F66+'Mar 2025'!F65+'Abr 2025'!F65+'May 2025'!F65+'Jun 2025'!F65+'Jul 2025'!F65</f>
        <v>0</v>
      </c>
      <c r="G66" s="69">
        <f>'Jun 2025'!G65+'Jul 2025'!G65+'Ago 2025'!G65+'Sept 2025'!G65+'Oct 2025'!G65</f>
        <v>0</v>
      </c>
      <c r="H66"/>
      <c r="I66"/>
    </row>
    <row r="67" spans="1:11" s="5" customFormat="1" ht="15.9" hidden="1" customHeight="1" outlineLevel="1" x14ac:dyDescent="0.3">
      <c r="A67" s="459"/>
      <c r="B67" s="493"/>
      <c r="C67" s="72" t="s">
        <v>40</v>
      </c>
      <c r="D67"/>
      <c r="E67" s="66"/>
      <c r="F67" s="69">
        <f>'Ene 2026'!F67+'Feb 2026'!F67+'Mar 2025'!F66+'Abr 2025'!F66+'May 2025'!F66+'Jun 2025'!F66+'Jul 2025'!F66</f>
        <v>0</v>
      </c>
      <c r="G67" s="69">
        <f>'Jun 2025'!G66+'Jul 2025'!G66+'Ago 2025'!G66+'Sept 2025'!G66+'Oct 2025'!G66</f>
        <v>0</v>
      </c>
      <c r="H67"/>
      <c r="I67"/>
      <c r="K67" s="12"/>
    </row>
    <row r="68" spans="1:11" ht="15.9" hidden="1" customHeight="1" outlineLevel="1" x14ac:dyDescent="0.3">
      <c r="A68" s="459"/>
      <c r="B68" s="493"/>
      <c r="C68" s="72" t="s">
        <v>41</v>
      </c>
      <c r="D68"/>
      <c r="E68" s="66"/>
      <c r="F68" s="69">
        <f>'Ene 2026'!F68+'Feb 2026'!F68+'Mar 2025'!F67+'Abr 2025'!F67+'May 2025'!F67+'Jun 2025'!F67+'Jul 2025'!F67</f>
        <v>0</v>
      </c>
      <c r="G68" s="69">
        <f>'Jun 2025'!G67+'Jul 2025'!G67+'Ago 2025'!G67+'Sept 2025'!G67+'Oct 2025'!G67</f>
        <v>0</v>
      </c>
      <c r="H68"/>
      <c r="I68"/>
      <c r="J68" s="5"/>
      <c r="K68" s="13"/>
    </row>
    <row r="69" spans="1:11" ht="15.9" hidden="1" customHeight="1" outlineLevel="1" x14ac:dyDescent="0.3">
      <c r="A69" s="459"/>
      <c r="B69" s="493"/>
      <c r="C69" s="73" t="s">
        <v>18</v>
      </c>
      <c r="D69"/>
      <c r="E69" s="66"/>
      <c r="F69" s="69">
        <f>'Ene 2026'!F69+'Feb 2026'!F69+'Mar 2025'!F68+'Abr 2025'!F68+'May 2025'!F68+'Jun 2025'!F68+'Jul 2025'!F68</f>
        <v>0</v>
      </c>
      <c r="G69" s="69">
        <f>'Jun 2025'!G68+'Jul 2025'!G68+'Ago 2025'!G68+'Sept 2025'!G68+'Oct 2025'!G68</f>
        <v>0</v>
      </c>
      <c r="H69"/>
      <c r="I69"/>
      <c r="J69" s="5"/>
      <c r="K69" s="14"/>
    </row>
    <row r="70" spans="1:11" ht="15.9" hidden="1" customHeight="1" outlineLevel="1" x14ac:dyDescent="0.3">
      <c r="A70" s="459"/>
      <c r="B70" s="493"/>
      <c r="C70" s="73" t="s">
        <v>5</v>
      </c>
      <c r="D70"/>
      <c r="E70" s="66"/>
      <c r="F70" s="69">
        <f>'Ene 2026'!F70+'Feb 2026'!F70+'Mar 2025'!F69+'Abr 2025'!F69+'May 2025'!F69+'Jun 2025'!F69+'Jul 2025'!F69</f>
        <v>0</v>
      </c>
      <c r="G70" s="69">
        <f>'Jun 2025'!G69+'Jul 2025'!G69+'Ago 2025'!G69+'Sept 2025'!G69+'Oct 2025'!G69</f>
        <v>0</v>
      </c>
      <c r="H70"/>
      <c r="I70"/>
      <c r="J70" s="15"/>
      <c r="K70" s="13"/>
    </row>
    <row r="71" spans="1:11" ht="15.9" hidden="1" customHeight="1" outlineLevel="1" x14ac:dyDescent="0.3">
      <c r="A71" s="459"/>
      <c r="B71" s="493"/>
      <c r="C71" s="73" t="s">
        <v>6</v>
      </c>
      <c r="D71"/>
      <c r="E71" s="66"/>
      <c r="F71" s="69">
        <f>'Ene 2026'!F71+'Feb 2026'!F71+'Mar 2025'!F70+'Abr 2025'!F70+'May 2025'!F70+'Jun 2025'!F70+'Jul 2025'!F70</f>
        <v>0</v>
      </c>
      <c r="G71" s="69">
        <f>'Jun 2025'!G70+'Jul 2025'!G70+'Ago 2025'!G70+'Sept 2025'!G70+'Oct 2025'!G70</f>
        <v>0</v>
      </c>
      <c r="H71"/>
      <c r="I71"/>
      <c r="J71" s="15"/>
    </row>
    <row r="72" spans="1:11" ht="15.9" hidden="1" customHeight="1" outlineLevel="1" x14ac:dyDescent="0.3">
      <c r="A72" s="459"/>
      <c r="B72" s="493"/>
      <c r="C72" s="73" t="s">
        <v>16</v>
      </c>
      <c r="D72"/>
      <c r="E72" s="66"/>
      <c r="F72" s="69">
        <f>'Ene 2026'!F72+'Feb 2026'!F72+'Mar 2025'!F71+'Abr 2025'!F71+'May 2025'!F71+'Jun 2025'!F71+'Jul 2025'!F71</f>
        <v>0</v>
      </c>
      <c r="G72" s="69">
        <f>'Jun 2025'!G71+'Jul 2025'!G71+'Ago 2025'!G71+'Sept 2025'!G71+'Oct 2025'!G71</f>
        <v>0</v>
      </c>
      <c r="H72"/>
      <c r="I72"/>
      <c r="J72" s="5"/>
    </row>
    <row r="73" spans="1:11" ht="15.9" hidden="1" customHeight="1" outlineLevel="1" x14ac:dyDescent="0.3">
      <c r="A73" s="459"/>
      <c r="B73" s="493"/>
      <c r="C73" s="73" t="s">
        <v>7</v>
      </c>
      <c r="D73"/>
      <c r="E73" s="66"/>
      <c r="F73" s="69">
        <f>'Ene 2026'!F73+'Feb 2026'!F73+'Mar 2025'!F72+'Abr 2025'!F72+'May 2025'!F72+'Jun 2025'!F72+'Jul 2025'!F72</f>
        <v>0</v>
      </c>
      <c r="G73" s="69">
        <f>'Jun 2025'!G72+'Jul 2025'!G72+'Ago 2025'!G72+'Sept 2025'!G72+'Oct 2025'!G72</f>
        <v>0</v>
      </c>
      <c r="H73"/>
      <c r="I73"/>
    </row>
    <row r="74" spans="1:11" ht="15.9" hidden="1" customHeight="1" outlineLevel="1" x14ac:dyDescent="0.3">
      <c r="A74" s="459"/>
      <c r="B74" s="493"/>
      <c r="C74" s="73" t="s">
        <v>17</v>
      </c>
      <c r="D74"/>
      <c r="E74" s="66"/>
      <c r="F74" s="69">
        <f>'Ene 2026'!F74+'Feb 2026'!F74+'Mar 2025'!F73+'Abr 2025'!F73+'May 2025'!F73+'Jun 2025'!F73+'Jul 2025'!F73</f>
        <v>0</v>
      </c>
      <c r="G74" s="69">
        <f>'Jun 2025'!G73+'Jul 2025'!G73+'Ago 2025'!G73+'Sept 2025'!G73+'Oct 2025'!G73</f>
        <v>0</v>
      </c>
      <c r="H74"/>
      <c r="I74"/>
    </row>
    <row r="75" spans="1:11" ht="15.9" hidden="1" customHeight="1" outlineLevel="1" x14ac:dyDescent="0.3">
      <c r="A75" s="459"/>
      <c r="B75" s="493"/>
      <c r="C75" s="73" t="s">
        <v>96</v>
      </c>
      <c r="D75"/>
      <c r="E75" s="66"/>
      <c r="F75" s="69">
        <f>'Ene 2026'!F75+'Feb 2026'!F75+'Mar 2025'!F74+'Abr 2025'!F74+'May 2025'!F74+'Jun 2025'!F74+'Jul 2025'!F74</f>
        <v>0</v>
      </c>
      <c r="G75" s="69">
        <f>'Jun 2025'!G74+'Jul 2025'!G74+'Ago 2025'!G74+'Sept 2025'!G74+'Oct 2025'!G74</f>
        <v>0</v>
      </c>
      <c r="H75"/>
      <c r="I75"/>
    </row>
    <row r="76" spans="1:11" ht="15.9" hidden="1" customHeight="1" outlineLevel="1" x14ac:dyDescent="0.3">
      <c r="A76" s="459"/>
      <c r="B76" s="493"/>
      <c r="C76" s="73" t="s">
        <v>97</v>
      </c>
      <c r="D76"/>
      <c r="E76" s="66"/>
      <c r="F76" s="69">
        <f>'Ene 2026'!F76+'Feb 2026'!F76+'Mar 2025'!F75+'Abr 2025'!F75+'May 2025'!F75+'Jun 2025'!F75+'Jul 2025'!F75</f>
        <v>0</v>
      </c>
      <c r="G76" s="69">
        <f>'Jun 2025'!G75+'Jul 2025'!G75+'Ago 2025'!G75+'Sept 2025'!G75+'Oct 2025'!G75</f>
        <v>0</v>
      </c>
      <c r="H76"/>
      <c r="I76"/>
    </row>
    <row r="77" spans="1:11" ht="15.9" hidden="1" customHeight="1" outlineLevel="1" x14ac:dyDescent="0.3">
      <c r="A77" s="459"/>
      <c r="B77" s="493"/>
      <c r="C77" s="73" t="s">
        <v>57</v>
      </c>
      <c r="D77"/>
      <c r="E77" s="66"/>
      <c r="F77" s="69">
        <f>'Ene 2026'!F77+'Feb 2026'!F77+'Mar 2025'!F76+'Abr 2025'!F76+'May 2025'!F76+'Jun 2025'!F76+'Jul 2025'!F76</f>
        <v>0</v>
      </c>
      <c r="G77" s="69">
        <f>'Jun 2025'!G76+'Jul 2025'!G76+'Ago 2025'!G76+'Sept 2025'!G76+'Oct 2025'!G76</f>
        <v>0</v>
      </c>
      <c r="H77"/>
      <c r="I77"/>
    </row>
    <row r="78" spans="1:11" ht="15.9" hidden="1" customHeight="1" outlineLevel="1" x14ac:dyDescent="0.3">
      <c r="A78" s="459"/>
      <c r="B78" s="493"/>
      <c r="C78" s="73" t="s">
        <v>58</v>
      </c>
      <c r="D78"/>
      <c r="E78" s="66"/>
      <c r="F78" s="69">
        <f>'Ene 2026'!F78+'Feb 2026'!F78+'Mar 2025'!F77+'Abr 2025'!F77+'May 2025'!F77+'Jun 2025'!F77+'Jul 2025'!F77</f>
        <v>0</v>
      </c>
      <c r="G78" s="69">
        <f>'Jun 2025'!G77+'Jul 2025'!G77+'Ago 2025'!G77+'Sept 2025'!G77+'Oct 2025'!G77</f>
        <v>0</v>
      </c>
      <c r="H78"/>
      <c r="I78"/>
    </row>
    <row r="79" spans="1:11" ht="15.9" hidden="1" customHeight="1" outlineLevel="1" x14ac:dyDescent="0.3">
      <c r="A79" s="459"/>
      <c r="B79" s="493"/>
      <c r="C79" s="73" t="s">
        <v>74</v>
      </c>
      <c r="D79"/>
      <c r="E79" s="66"/>
      <c r="F79" s="69">
        <f>'Ene 2026'!F79+'Feb 2026'!F79+'Mar 2025'!F78+'Abr 2025'!F78+'May 2025'!F78+'Jun 2025'!F78+'Jul 2025'!F78</f>
        <v>0</v>
      </c>
      <c r="G79" s="69">
        <f>'Jun 2025'!G78+'Jul 2025'!G78+'Ago 2025'!G78+'Sept 2025'!G78+'Oct 2025'!G78</f>
        <v>0</v>
      </c>
      <c r="H79"/>
      <c r="I79"/>
      <c r="J79" s="5"/>
    </row>
    <row r="80" spans="1:11" s="7" customFormat="1" ht="18" hidden="1" customHeight="1" outlineLevel="1" x14ac:dyDescent="0.3">
      <c r="A80" s="459"/>
      <c r="B80" s="494"/>
      <c r="C80" s="75" t="s">
        <v>55</v>
      </c>
      <c r="D80"/>
      <c r="E80" s="62"/>
      <c r="F80" s="187">
        <f>SUM(F67:F79)+F58</f>
        <v>0</v>
      </c>
      <c r="G80" s="187">
        <f>SUM(G67:G79)+G58</f>
        <v>0</v>
      </c>
      <c r="H80"/>
      <c r="I80"/>
      <c r="J80" s="16"/>
      <c r="K80" s="17"/>
    </row>
    <row r="81" spans="1:11" ht="10.5" hidden="1" customHeight="1" outlineLevel="1" x14ac:dyDescent="0.3">
      <c r="A81" s="459"/>
      <c r="B81" s="22"/>
      <c r="C81" s="35"/>
      <c r="D81"/>
      <c r="E81" s="18"/>
      <c r="F81" s="18"/>
      <c r="G81" s="18"/>
      <c r="H81"/>
      <c r="I81"/>
      <c r="J81" s="5"/>
    </row>
    <row r="82" spans="1:11" ht="18.75" hidden="1" customHeight="1" outlineLevel="1" x14ac:dyDescent="0.3">
      <c r="A82" s="459"/>
      <c r="B82" s="495" t="s">
        <v>22</v>
      </c>
      <c r="C82" s="77" t="s">
        <v>38</v>
      </c>
      <c r="D82"/>
      <c r="E82" s="78"/>
      <c r="F82" s="79">
        <f>'Ene 2026'!F82+'Feb 2026'!F82+'Mar 2025'!F81+'Abr 2025'!F81+'May 2025'!F81+'Jun 2025'!F81+'Jul 2025'!F81</f>
        <v>0</v>
      </c>
      <c r="G82" s="79">
        <f>'Jun 2025'!G81+'Jul 2025'!G81+'Ago 2025'!G81+'Sept 2025'!G81+'Oct 2025'!G81</f>
        <v>0</v>
      </c>
      <c r="H82"/>
      <c r="I82"/>
    </row>
    <row r="83" spans="1:11" ht="18.75" hidden="1" customHeight="1" outlineLevel="1" x14ac:dyDescent="0.3">
      <c r="A83" s="459"/>
      <c r="B83" s="496"/>
      <c r="C83" s="80" t="s">
        <v>39</v>
      </c>
      <c r="D83"/>
      <c r="E83" s="78"/>
      <c r="F83" s="69">
        <f>'Ene 2026'!F83+'Feb 2026'!F83+'Mar 2025'!F82+'Abr 2025'!F82+'May 2025'!F82+'Jun 2025'!F82+'Jul 2025'!F82</f>
        <v>0</v>
      </c>
      <c r="G83" s="69">
        <f>'Jun 2025'!G82+'Jul 2025'!G82+'Ago 2025'!G82+'Sept 2025'!G82+'Oct 2025'!G82</f>
        <v>0</v>
      </c>
      <c r="H83"/>
      <c r="I83"/>
    </row>
    <row r="84" spans="1:11" s="7" customFormat="1" ht="18.75" hidden="1" customHeight="1" outlineLevel="1" x14ac:dyDescent="0.3">
      <c r="A84" s="459"/>
      <c r="B84" s="497"/>
      <c r="C84" s="81" t="s">
        <v>23</v>
      </c>
      <c r="D84"/>
      <c r="F84" s="76">
        <f>SUM(F82:F83)</f>
        <v>0</v>
      </c>
      <c r="G84" s="76">
        <f>SUM(G82:G83)</f>
        <v>0</v>
      </c>
      <c r="H84"/>
      <c r="I84"/>
    </row>
    <row r="85" spans="1:11" customFormat="1" ht="14.4" collapsed="1" x14ac:dyDescent="0.3"/>
    <row r="86" spans="1:11" customFormat="1" ht="15.6" x14ac:dyDescent="0.3">
      <c r="A86" s="404"/>
      <c r="B86" s="484" t="s">
        <v>228</v>
      </c>
      <c r="C86" s="405" t="s">
        <v>229</v>
      </c>
      <c r="D86" s="175"/>
      <c r="F86" s="407">
        <v>0</v>
      </c>
      <c r="G86" s="407">
        <f>G87</f>
        <v>18035.290069999999</v>
      </c>
    </row>
    <row r="87" spans="1:11" customFormat="1" ht="16.2" x14ac:dyDescent="0.3">
      <c r="A87" s="406"/>
      <c r="B87" s="484"/>
      <c r="C87" s="415" t="s">
        <v>233</v>
      </c>
      <c r="D87" s="403"/>
      <c r="E87" s="402"/>
      <c r="F87" s="408">
        <v>0</v>
      </c>
      <c r="G87" s="414">
        <f>G122</f>
        <v>18035.290069999999</v>
      </c>
    </row>
    <row r="88" spans="1:11" customFormat="1" ht="14.4" x14ac:dyDescent="0.3"/>
    <row r="89" spans="1:11" customFormat="1" ht="14.4" x14ac:dyDescent="0.3"/>
    <row r="90" spans="1:11" ht="33" customHeight="1" x14ac:dyDescent="0.25">
      <c r="A90" s="461" t="s">
        <v>51</v>
      </c>
      <c r="B90" s="462"/>
      <c r="C90" s="462"/>
      <c r="D90" s="462"/>
      <c r="E90" s="462"/>
      <c r="F90" s="462"/>
      <c r="G90" s="462"/>
      <c r="H90" s="462"/>
      <c r="I90" s="463"/>
    </row>
    <row r="91" spans="1:11" ht="8.25" customHeight="1" x14ac:dyDescent="0.3">
      <c r="C91" s="3"/>
      <c r="D91"/>
      <c r="G91" s="4"/>
    </row>
    <row r="92" spans="1:11" s="5" customFormat="1" ht="51" customHeight="1" x14ac:dyDescent="0.3">
      <c r="C92" s="42"/>
      <c r="D92" s="83" t="str">
        <f>+D8</f>
        <v>Meta 
2026</v>
      </c>
      <c r="E92"/>
      <c r="F92" s="83" t="str">
        <f>+F8</f>
        <v>Recaudación
 2025</v>
      </c>
      <c r="G92" s="83" t="str">
        <f>+G8</f>
        <v>Recaudación 
2026</v>
      </c>
      <c r="H92"/>
      <c r="I92" s="83" t="str">
        <f>+I8</f>
        <v>Participación de la Recaudación 2026</v>
      </c>
    </row>
    <row r="93" spans="1:11" customFormat="1" ht="6" customHeight="1" x14ac:dyDescent="0.3"/>
    <row r="94" spans="1:11" s="5" customFormat="1" ht="15.9" customHeight="1" x14ac:dyDescent="0.3">
      <c r="A94" s="464" t="s">
        <v>20</v>
      </c>
      <c r="B94" s="465" t="s">
        <v>21</v>
      </c>
      <c r="C94" s="64" t="s">
        <v>1</v>
      </c>
      <c r="D94" s="233">
        <f>'Ene 2026'!D94+'Feb 2026'!D94+'Mar 2025'!D104+'Abr 2025'!D104+'May 2025'!D104+'Jun 2025'!D104+'Jul 2025'!D104+'Ago 2025'!D104+'Sept 2025'!D104+'Oct 2025'!D104+'Nov2025'!D105+'Dic2025'!D105</f>
        <v>1037568.8063800002</v>
      </c>
      <c r="E94">
        <f>'Ene 2026'!E94+'Feb 2026'!E94</f>
        <v>0</v>
      </c>
      <c r="F94" s="233">
        <f>'Ene 2026'!F94+'Feb 2026'!F94+'Mar 2025'!F104+'Abr 2025'!F104+'May 2025'!F104+'Jun 2025'!F104+'Jul 2025'!F104+'Ago 2025'!F104+'Sept 2025'!F104+'Oct 2025'!F104+'Nov2025'!F105+'Dic2025'!F105</f>
        <v>994780.27089999593</v>
      </c>
      <c r="G94" s="233">
        <f>'Ene 2026'!G94+'Feb 2026'!G94+'Mar 2025'!G104+'Abr 2025'!G104+'May 2025'!G104+'Jun 2025'!G104+'Jul 2025'!G104+'Ago 2025'!G104+'Sept 2025'!G104+'Oct 2025'!G104+'Nov2025'!G105+'Dic2025'!G105</f>
        <v>1179861.6220999996</v>
      </c>
      <c r="H94" s="11"/>
      <c r="I94" s="491">
        <f>+G116/G128</f>
        <v>0.85922063545852678</v>
      </c>
      <c r="J94" s="412"/>
      <c r="K94" s="205"/>
    </row>
    <row r="95" spans="1:11" ht="15.9" customHeight="1" outlineLevel="1" x14ac:dyDescent="0.3">
      <c r="A95" s="464"/>
      <c r="B95" s="466"/>
      <c r="C95" s="68" t="s">
        <v>43</v>
      </c>
      <c r="D95" s="69">
        <f>'Ene 2026'!D95+'Feb 2026'!D95+'Mar 2025'!D105+'Abr 2025'!D105+'May 2025'!D105+'Jun 2025'!D105+'Jul 2025'!D105+'Ago 2025'!D105+'Sept 2025'!D105+'Oct 2025'!D105+'Nov2025'!D106+'Dic2025'!D106</f>
        <v>630625.90053000033</v>
      </c>
      <c r="E95">
        <f>'Ene 2026'!E95+'Feb 2026'!E95</f>
        <v>0</v>
      </c>
      <c r="F95" s="69">
        <f>'Ene 2026'!F95+'Feb 2026'!F95+'Mar 2025'!F105+'Abr 2025'!F105+'May 2025'!F105+'Jun 2025'!F105+'Jul 2025'!F105+'Ago 2025'!F105+'Sept 2025'!F105+'Oct 2025'!F105+'Nov2025'!F106+'Dic2025'!F106</f>
        <v>594326.75598000118</v>
      </c>
      <c r="G95" s="69">
        <f>'Ene 2026'!G95+'Feb 2026'!G95+'Mar 2025'!G105+'Abr 2025'!G105+'May 2025'!G105+'Jun 2025'!G105+'Jul 2025'!G105+'Ago 2025'!G105+'Sept 2025'!G105+'Oct 2025'!G105+'Nov2025'!G106+'Dic2025'!G106</f>
        <v>723136.51239999977</v>
      </c>
      <c r="I95" s="481"/>
      <c r="J95" s="205"/>
      <c r="K95" s="205"/>
    </row>
    <row r="96" spans="1:11" s="199" customFormat="1" ht="15.9" customHeight="1" outlineLevel="1" x14ac:dyDescent="0.3">
      <c r="A96" s="464"/>
      <c r="B96" s="466"/>
      <c r="C96" s="308" t="s">
        <v>215</v>
      </c>
      <c r="D96" s="69">
        <f>'Ene 2026'!D96+'Feb 2026'!D96+'Mar 2025'!D106+'Abr 2025'!D106+'May 2025'!D106+'Jun 2025'!D106+'Jul 2025'!D106+'Ago 2025'!D106+'Sept 2025'!D106+'Oct 2025'!D106+'Nov2025'!D107+'Dic2025'!D107</f>
        <v>362699.61986999988</v>
      </c>
      <c r="E96">
        <f>'Ene 2026'!E96+'Feb 2026'!E96</f>
        <v>0</v>
      </c>
      <c r="F96" s="69">
        <f>'Ene 2026'!F96+'Feb 2026'!F96+'Mar 2025'!F106+'Abr 2025'!F106+'May 2025'!F106+'Jun 2025'!F106+'Jul 2025'!F106+'Ago 2025'!F106+'Sept 2025'!F106+'Oct 2025'!F106+'Nov2025'!F107+'Dic2025'!F107</f>
        <v>359943.50416000013</v>
      </c>
      <c r="G96" s="69">
        <f>'Ene 2026'!G96+'Feb 2026'!G96+'Mar 2025'!G106+'Abr 2025'!G106+'May 2025'!G106+'Jun 2025'!G106+'Jul 2025'!G106+'Ago 2025'!G106+'Sept 2025'!G106+'Oct 2025'!G106+'Nov2025'!G107+'Dic2025'!G107</f>
        <v>410445.22573999991</v>
      </c>
      <c r="I96" s="481"/>
      <c r="J96" s="205"/>
      <c r="K96" s="205"/>
    </row>
    <row r="97" spans="1:12" s="199" customFormat="1" ht="15.9" customHeight="1" outlineLevel="1" x14ac:dyDescent="0.3">
      <c r="A97" s="464"/>
      <c r="B97" s="466"/>
      <c r="C97" s="100" t="s">
        <v>219</v>
      </c>
      <c r="D97" s="69">
        <f>'Ene 2026'!D97+'Feb 2026'!D97+'Mar 2025'!D97+'Abr 2025'!D97+'May 2025'!D97+'Jun 2025'!D97+'Jul 2025'!D97+'Ago 2025'!D97+'Sept 2025'!D97+'Oct 2025'!D97+'Nov2025'!D108+'Dic2025'!D108</f>
        <v>0</v>
      </c>
      <c r="E97"/>
      <c r="F97" s="69">
        <f>'Ene 2026'!F97+'Feb 2026'!F97+'Mar 2025'!F97+'Abr 2025'!F97+'May 2025'!F97+'Jun 2025'!F97+'Jul 2025'!F97+'Ago 2025'!F97+'Sept 2025'!F97+'Oct 2025'!F97+'Nov2025'!F108+'Dic2025'!F108</f>
        <v>0</v>
      </c>
      <c r="G97" s="69">
        <f>'Ene 2026'!G97+'Feb 2026'!G97+'Mar 2025'!G97+'Abr 2025'!G97+'May 2025'!G97+'Jun 2025'!G97+'Jul 2025'!G97+'Ago 2025'!G97+'Sept 2025'!G97+'Oct 2025'!G97+'Nov2025'!G108+'Dic2025'!G108</f>
        <v>3394.1013899999998</v>
      </c>
      <c r="I97" s="481"/>
      <c r="J97" s="205"/>
      <c r="K97" s="205"/>
    </row>
    <row r="98" spans="1:12" ht="15.9" customHeight="1" outlineLevel="1" x14ac:dyDescent="0.3">
      <c r="A98" s="464"/>
      <c r="B98" s="466"/>
      <c r="C98" s="68" t="s">
        <v>15</v>
      </c>
      <c r="D98" s="69">
        <f>'Ene 2026'!D98+'Feb 2026'!D98+'Mar 2025'!D108+'Abr 2025'!D108+'May 2025'!D108+'Jun 2025'!D108+'Jul 2025'!D108+'Ago 2025'!D108+'Sept 2025'!D108+'Oct 2025'!D108+'Nov2025'!D109+'Dic2025'!D109</f>
        <v>242.90675999999999</v>
      </c>
      <c r="E98">
        <f>'Ene 2026'!E98+'Feb 2026'!E98</f>
        <v>0</v>
      </c>
      <c r="F98" s="69">
        <f>'Ene 2026'!F98+'Feb 2026'!F98+'Mar 2025'!F107+'Abr 2025'!F107+'May 2025'!F107+'Jun 2025'!F107+'Jul 2025'!F107+'Ago 2025'!F107+'Sept 2025'!F107+'Oct 2025'!F107+'Nov2025'!F109+'Dic2025'!F109</f>
        <v>85.999110000000002</v>
      </c>
      <c r="G98" s="69">
        <f>'Ene 2026'!G98+'Feb 2026'!G98+'Mar 2025'!G108+'Abr 2025'!G108+'May 2025'!G108+'Jun 2025'!G108+'Jul 2025'!G108+'Ago 2025'!G108+'Sept 2025'!G108+'Oct 2025'!G108+'Nov2025'!G109+'Dic2025'!G109</f>
        <v>40.603740000000002</v>
      </c>
      <c r="I98" s="481"/>
      <c r="J98" s="205"/>
      <c r="K98" s="231"/>
    </row>
    <row r="99" spans="1:12" ht="15.9" customHeight="1" outlineLevel="1" x14ac:dyDescent="0.3">
      <c r="A99" s="464"/>
      <c r="B99" s="466"/>
      <c r="C99" s="68" t="s">
        <v>44</v>
      </c>
      <c r="D99" s="218">
        <f>'Ene 2026'!D99+'Feb 2026'!D99+'Mar 2025'!D109+'Abr 2025'!D109+'May 2025'!D109+'Jun 2025'!D109+'Jul 2025'!D109+'Ago 2025'!D109+'Sept 2025'!D109+'Oct 2025'!D109+'Nov2025'!D110+'Dic2025'!D110</f>
        <v>44000.379220000003</v>
      </c>
      <c r="E99">
        <f>'Ene 2026'!E99+'Feb 2026'!E99</f>
        <v>0</v>
      </c>
      <c r="F99" s="218">
        <f>'Ene 2026'!F99+'Feb 2026'!F99+'Mar 2025'!F108+'Abr 2025'!F108+'May 2025'!F108+'Jun 2025'!F108+'Jul 2025'!F108+'Ago 2025'!F108+'Sept 2025'!F108+'Oct 2025'!F108+'Nov2025'!F110+'Dic2025'!F110</f>
        <v>40424.01165</v>
      </c>
      <c r="G99" s="218">
        <f>'Ene 2026'!G99+'Feb 2026'!G99+'Mar 2025'!G109+'Abr 2025'!G109+'May 2025'!G109+'Jun 2025'!G109+'Jul 2025'!G109+'Ago 2025'!G109+'Sept 2025'!G109+'Oct 2025'!G109+'Nov2025'!G110+'Dic2025'!G110</f>
        <v>42845.178830000004</v>
      </c>
      <c r="I99" s="481"/>
      <c r="J99" s="296"/>
      <c r="K99" s="13"/>
    </row>
    <row r="100" spans="1:12" ht="15.9" customHeight="1" outlineLevel="1" x14ac:dyDescent="0.3">
      <c r="A100" s="464"/>
      <c r="B100" s="466"/>
      <c r="C100" s="71" t="s">
        <v>14</v>
      </c>
      <c r="D100" s="69">
        <f>'Ene 2026'!D100+'Feb 2026'!D100+'Mar 2025'!D110+'Abr 2025'!D110+'May 2025'!D110+'Jun 2025'!D110+'Jul 2025'!D110+'Ago 2025'!D110+'Sept 2025'!D110+'Oct 2025'!D110+'Nov2025'!D111+'Dic2025'!D111</f>
        <v>16970.715029999985</v>
      </c>
      <c r="E100">
        <f>'Ene 2026'!E100+'Feb 2026'!E100</f>
        <v>0</v>
      </c>
      <c r="F100" s="69">
        <f>'Ene 2026'!F100+'Feb 2026'!F100+'Mar 2025'!F109+'Abr 2025'!F109+'May 2025'!F109+'Jun 2025'!F109+'Jul 2025'!F109+'Ago 2025'!F109+'Sept 2025'!F109+'Oct 2025'!F109+'Nov2025'!F111+'Dic2025'!F111</f>
        <v>14859.922050000012</v>
      </c>
      <c r="G100" s="69">
        <f>'Ene 2026'!G100+'Feb 2026'!G100+'Mar 2025'!G110+'Abr 2025'!G110+'May 2025'!G110+'Jun 2025'!G110+'Jul 2025'!G110+'Ago 2025'!G110+'Sept 2025'!G110+'Oct 2025'!G110+'Nov2025'!G111+'Dic2025'!G111</f>
        <v>14843.39636000001</v>
      </c>
      <c r="I100" s="481"/>
      <c r="J100" s="296"/>
      <c r="K100" s="13"/>
    </row>
    <row r="101" spans="1:12" ht="15.9" customHeight="1" outlineLevel="1" x14ac:dyDescent="0.3">
      <c r="A101" s="464"/>
      <c r="B101" s="466"/>
      <c r="C101" s="71" t="s">
        <v>13</v>
      </c>
      <c r="D101" s="69">
        <f>'Ene 2026'!D101+'Feb 2026'!D101+'Mar 2025'!D111+'Abr 2025'!D111+'May 2025'!D111+'Jun 2025'!D111+'Jul 2025'!D111+'Ago 2025'!D111+'Sept 2025'!D111+'Oct 2025'!D111+'Nov2025'!D112+'Dic2025'!D112</f>
        <v>21229.550290000021</v>
      </c>
      <c r="E101">
        <f>'Ene 2026'!E101+'Feb 2026'!E101</f>
        <v>0</v>
      </c>
      <c r="F101" s="69">
        <f>'Ene 2026'!F101+'Feb 2026'!F101+'Mar 2025'!F110+'Abr 2025'!F110+'May 2025'!F110+'Jun 2025'!F110+'Jul 2025'!F110+'Ago 2025'!F110+'Sept 2025'!F110+'Oct 2025'!F110+'Nov2025'!F112+'Dic2025'!F112</f>
        <v>19850.104639999994</v>
      </c>
      <c r="G101" s="69">
        <f>'Ene 2026'!G101+'Feb 2026'!G101+'Mar 2025'!G111+'Abr 2025'!G111+'May 2025'!G111+'Jun 2025'!G111+'Jul 2025'!G111+'Ago 2025'!G111+'Sept 2025'!G111+'Oct 2025'!G111+'Nov2025'!G112+'Dic2025'!G112</f>
        <v>24785.824259999998</v>
      </c>
      <c r="I101" s="481"/>
      <c r="J101" s="296"/>
      <c r="K101" s="13"/>
    </row>
    <row r="102" spans="1:12" ht="15.9" customHeight="1" outlineLevel="1" x14ac:dyDescent="0.3">
      <c r="A102" s="464"/>
      <c r="B102" s="466"/>
      <c r="C102" s="71" t="s">
        <v>12</v>
      </c>
      <c r="D102" s="69">
        <f>'Ene 2026'!D102+'Feb 2026'!D102+'Mar 2025'!D112+'Abr 2025'!D112+'May 2025'!D112+'Jun 2025'!D112+'Jul 2025'!D112+'Ago 2025'!D112+'Sept 2025'!D112+'Oct 2025'!D112+'Nov2025'!D113+'Dic2025'!D113</f>
        <v>5635.0073499999999</v>
      </c>
      <c r="E102">
        <f>'Ene 2026'!E102+'Feb 2026'!E102</f>
        <v>0</v>
      </c>
      <c r="F102" s="69">
        <f>'Ene 2026'!F102+'Feb 2026'!F102+'Mar 2025'!F111+'Abr 2025'!F111+'May 2025'!F111+'Jun 2025'!F111+'Jul 2025'!F111+'Ago 2025'!F111+'Sept 2025'!F111+'Oct 2025'!F111+'Nov2025'!F113+'Dic2025'!F113</f>
        <v>5594.6156600000013</v>
      </c>
      <c r="G102" s="69">
        <f>'Ene 2026'!G102+'Feb 2026'!G102+'Mar 2025'!G112+'Abr 2025'!G112+'May 2025'!G112+'Jun 2025'!G112+'Jul 2025'!G112+'Ago 2025'!G112+'Sept 2025'!G112+'Oct 2025'!G112+'Nov2025'!G113+'Dic2025'!G113</f>
        <v>3121.2177399999991</v>
      </c>
      <c r="I102" s="481"/>
      <c r="J102" s="296"/>
      <c r="K102" s="13"/>
      <c r="L102" s="13"/>
    </row>
    <row r="103" spans="1:12" ht="15.9" customHeight="1" outlineLevel="1" x14ac:dyDescent="0.3">
      <c r="A103" s="464"/>
      <c r="B103" s="466"/>
      <c r="C103" s="71" t="s">
        <v>63</v>
      </c>
      <c r="D103" s="69">
        <f>'Ene 2026'!D103+'Feb 2026'!D103+'Mar 2025'!D113+'Abr 2025'!D113+'May 2025'!D113+'Jun 2025'!D113+'Jul 2025'!D113+'Ago 2025'!D113+'Sept 2025'!D113+'Oct 2025'!D113+'Nov2025'!D114+'Dic2025'!D114</f>
        <v>165.10655000000003</v>
      </c>
      <c r="E103">
        <f>'Ene 2026'!E103+'Feb 2026'!E103</f>
        <v>0</v>
      </c>
      <c r="F103" s="69">
        <f>'Ene 2026'!F103+'Feb 2026'!F103+'Mar 2025'!F112+'Abr 2025'!F112+'May 2025'!F112+'Jun 2025'!F112+'Jul 2025'!F112+'Ago 2025'!F112+'Sept 2025'!F112+'Oct 2025'!F112+'Nov2025'!F114+'Dic2025'!F114</f>
        <v>119.36930000000009</v>
      </c>
      <c r="G103" s="69">
        <f>'Ene 2026'!G103+'Feb 2026'!G103+'Mar 2025'!G113+'Abr 2025'!G113+'May 2025'!G113+'Jun 2025'!G113+'Jul 2025'!G113+'Ago 2025'!G113+'Sept 2025'!G113+'Oct 2025'!G113+'Nov2025'!G114+'Dic2025'!G114</f>
        <v>94.74047000000003</v>
      </c>
      <c r="I103" s="481"/>
      <c r="J103" s="296"/>
      <c r="K103" s="13"/>
    </row>
    <row r="104" spans="1:12" ht="15.9" hidden="1" customHeight="1" outlineLevel="1" x14ac:dyDescent="0.3">
      <c r="A104" s="464"/>
      <c r="B104" s="466"/>
      <c r="C104" s="71" t="s">
        <v>67</v>
      </c>
      <c r="D104" s="69">
        <f>'Ene 2026'!D104+'Feb 2026'!D104+'Mar 2025'!D114+'Abr 2025'!D114+'May 2025'!D114+'Jun 2025'!D114+'Jul 2025'!D114+'Ago 2025'!D114+'Sept 2025'!D114+'Oct 2025'!D114+'Nov2025'!D115+'Dic2025'!D115</f>
        <v>0</v>
      </c>
      <c r="E104">
        <f>'Ene 2026'!E104+'Feb 2026'!E104</f>
        <v>0</v>
      </c>
      <c r="F104" s="69">
        <f>'Ene 2026'!F104+'Feb 2026'!F104+'Mar 2025'!F113+'Abr 2025'!F113+'May 2025'!F113+'Jun 2025'!F113+'Jul 2025'!F113+'Ago 2025'!F113+'Sept 2025'!F113+'Oct 2025'!F113+'Nov2025'!F115+'Dic2025'!F115</f>
        <v>0</v>
      </c>
      <c r="G104" s="69">
        <f>'Ene 2026'!G104+'Feb 2026'!G104+'Mar 2025'!G114+'Abr 2025'!G114+'May 2025'!G114+'Jun 2025'!G114+'Jul 2025'!G114+'Ago 2025'!G114+'Sept 2025'!G114+'Oct 2025'!G114+'Nov2025'!G115+'Dic2025'!G115</f>
        <v>0</v>
      </c>
      <c r="I104" s="481"/>
      <c r="J104" s="296"/>
      <c r="K104" s="20"/>
    </row>
    <row r="105" spans="1:12" ht="15.9" customHeight="1" x14ac:dyDescent="0.3">
      <c r="A105" s="464"/>
      <c r="B105" s="466"/>
      <c r="C105" s="72" t="s">
        <v>40</v>
      </c>
      <c r="D105" s="69">
        <f>'Ene 2026'!D105+'Feb 2026'!D105+'Mar 2025'!D115+'Abr 2025'!D115+'May 2025'!D115+'Jun 2025'!D115+'Jul 2025'!D115+'Ago 2025'!D115+'Sept 2025'!D115+'Oct 2025'!D115+'Nov2025'!D116+'Dic2025'!D116</f>
        <v>1524291.7827000003</v>
      </c>
      <c r="E105">
        <f>'Ene 2026'!E105+'Feb 2026'!E105</f>
        <v>0</v>
      </c>
      <c r="F105" s="69">
        <f>'Ene 2026'!F105+'Feb 2026'!F105+'Mar 2025'!F114+'Abr 2025'!F114+'May 2025'!F114+'Jun 2025'!F114+'Jul 2025'!F114+'Ago 2025'!F114+'Sept 2025'!F114+'Oct 2025'!F114+'Nov2025'!F116+'Dic2025'!F116</f>
        <v>1465522.2521699797</v>
      </c>
      <c r="G105" s="69">
        <f>'Ene 2026'!G105+'Feb 2026'!G105+'Mar 2025'!G115+'Abr 2025'!G115+'May 2025'!G115+'Jun 2025'!G115+'Jul 2025'!G115+'Ago 2025'!G115+'Sept 2025'!G115+'Oct 2025'!G115+'Nov2025'!G116+'Dic2025'!G116</f>
        <v>1678526.6428400087</v>
      </c>
      <c r="H105" s="11"/>
      <c r="I105" s="481"/>
      <c r="J105" s="12"/>
      <c r="K105" s="12"/>
    </row>
    <row r="106" spans="1:12" ht="15.9" customHeight="1" x14ac:dyDescent="0.3">
      <c r="A106" s="464"/>
      <c r="B106" s="466"/>
      <c r="C106" s="72" t="s">
        <v>41</v>
      </c>
      <c r="D106" s="69">
        <f>'Ene 2026'!D106+'Feb 2026'!D106+'Mar 2025'!D116+'Abr 2025'!D116+'May 2025'!D116+'Jun 2025'!D116+'Jul 2025'!D116+'Ago 2025'!D116+'Sept 2025'!D116+'Oct 2025'!D116+'Nov2025'!D117+'Dic2025'!D117</f>
        <v>119736.75467000023</v>
      </c>
      <c r="E106">
        <f>'Ene 2026'!E106+'Feb 2026'!E106</f>
        <v>0</v>
      </c>
      <c r="F106" s="69">
        <f>'Ene 2026'!F106+'Feb 2026'!F106+'Mar 2025'!F115+'Abr 2025'!F115+'May 2025'!F115+'Jun 2025'!F115+'Jul 2025'!F115+'Ago 2025'!F115+'Sept 2025'!F115+'Oct 2025'!F115+'Nov2025'!F117+'Dic2025'!F117</f>
        <v>111242.1664800001</v>
      </c>
      <c r="G106" s="69">
        <f>'Ene 2026'!G106+'Feb 2026'!G106+'Mar 2025'!G116+'Abr 2025'!G116+'May 2025'!G116+'Jun 2025'!G116+'Jul 2025'!G116+'Ago 2025'!G116+'Sept 2025'!G116+'Oct 2025'!G116+'Nov2025'!G117+'Dic2025'!G117</f>
        <v>121894.00468000025</v>
      </c>
      <c r="H106" s="11"/>
      <c r="I106" s="469"/>
      <c r="J106" s="13"/>
      <c r="K106" s="13"/>
    </row>
    <row r="107" spans="1:12" s="5" customFormat="1" ht="15.9" customHeight="1" x14ac:dyDescent="0.3">
      <c r="A107" s="464"/>
      <c r="B107" s="466"/>
      <c r="C107" s="73" t="s">
        <v>18</v>
      </c>
      <c r="D107" s="69">
        <f>'Ene 2026'!D107+'Feb 2026'!D107+'Mar 2025'!D117+'Abr 2025'!D117+'May 2025'!D117+'Jun 2025'!D117+'Jul 2025'!D117+'Ago 2025'!D117+'Sept 2025'!D117+'Oct 2025'!D117+'Nov2025'!D118+'Dic2025'!D118</f>
        <v>7123.5909600000014</v>
      </c>
      <c r="E107">
        <f>'Ene 2026'!E107+'Feb 2026'!E107</f>
        <v>0</v>
      </c>
      <c r="F107" s="69">
        <f>'Ene 2026'!F107+'Feb 2026'!F107+'Mar 2025'!F116+'Abr 2025'!F116+'May 2025'!F116+'Jun 2025'!F116+'Jul 2025'!F116+'Ago 2025'!F116+'Sept 2025'!F116+'Oct 2025'!F116+'Nov2025'!F118+'Dic2025'!F118</f>
        <v>7700.8021799999988</v>
      </c>
      <c r="G107" s="69">
        <f>'Ene 2026'!G107+'Feb 2026'!G107+'Mar 2025'!G117+'Abr 2025'!G117+'May 2025'!G117+'Jun 2025'!G117+'Jul 2025'!G117+'Ago 2025'!G117+'Sept 2025'!G117+'Oct 2025'!G117+'Nov2025'!G118+'Dic2025'!G118</f>
        <v>8016.4297400000005</v>
      </c>
      <c r="H107" s="7"/>
      <c r="I107" s="469"/>
      <c r="J107" s="12"/>
      <c r="K107" s="12"/>
    </row>
    <row r="108" spans="1:12" ht="15.9" customHeight="1" x14ac:dyDescent="0.3">
      <c r="A108" s="464"/>
      <c r="B108" s="466"/>
      <c r="C108" s="73" t="s">
        <v>5</v>
      </c>
      <c r="D108" s="69">
        <f>'Ene 2026'!D108+'Feb 2026'!D108+'Mar 2025'!D118+'Abr 2025'!D118+'May 2025'!D118+'Jun 2025'!D118+'Jul 2025'!D118+'Ago 2025'!D118+'Sept 2025'!D118+'Oct 2025'!D118+'Nov2025'!D119+'Dic2025'!D119</f>
        <v>50811.441580000021</v>
      </c>
      <c r="E108">
        <f>'Ene 2026'!E108+'Feb 2026'!E108</f>
        <v>0</v>
      </c>
      <c r="F108" s="69">
        <f>'Ene 2026'!F108+'Feb 2026'!F108+'Mar 2025'!F117+'Abr 2025'!F117+'May 2025'!F117+'Jun 2025'!F117+'Jul 2025'!F117+'Ago 2025'!F117+'Sept 2025'!F117+'Oct 2025'!F117+'Nov2025'!F119+'Dic2025'!F119</f>
        <v>50141.062970001251</v>
      </c>
      <c r="G108" s="69">
        <f>'Ene 2026'!G108+'Feb 2026'!G108+'Mar 2025'!G118+'Abr 2025'!G118+'May 2025'!G118+'Jun 2025'!G118+'Jul 2025'!G118+'Ago 2025'!G118+'Sept 2025'!G118+'Oct 2025'!G118+'Nov2025'!G119+'Dic2025'!G119</f>
        <v>40740.451960000006</v>
      </c>
      <c r="H108" s="11"/>
      <c r="I108" s="469"/>
      <c r="J108" s="5"/>
      <c r="K108" s="13"/>
    </row>
    <row r="109" spans="1:12" ht="15.9" customHeight="1" x14ac:dyDescent="0.3">
      <c r="A109" s="464"/>
      <c r="B109" s="466"/>
      <c r="C109" s="73" t="s">
        <v>6</v>
      </c>
      <c r="D109" s="69">
        <f>'Ene 2026'!D109+'Feb 2026'!D109+'Mar 2025'!D119+'Abr 2025'!D119+'May 2025'!D119+'Jun 2025'!D119+'Jul 2025'!D119+'Ago 2025'!D119+'Sept 2025'!D119+'Oct 2025'!D119+'Nov2025'!D120+'Dic2025'!D120</f>
        <v>222402.40531999996</v>
      </c>
      <c r="E109">
        <f>'Ene 2026'!E109+'Feb 2026'!E109</f>
        <v>0</v>
      </c>
      <c r="F109" s="69">
        <f>'Ene 2026'!F109+'Feb 2026'!F109+'Mar 2025'!F118+'Abr 2025'!F118+'May 2025'!F118+'Jun 2025'!F118+'Jul 2025'!F118+'Ago 2025'!F118+'Sept 2025'!F118+'Oct 2025'!F118+'Nov2025'!F120+'Dic2025'!F120</f>
        <v>237591.75571</v>
      </c>
      <c r="G109" s="69">
        <f>'Ene 2026'!G109+'Feb 2026'!G109+'Mar 2025'!G119+'Abr 2025'!G119+'May 2025'!G119+'Jun 2025'!G119+'Jul 2025'!G119+'Ago 2025'!G119+'Sept 2025'!G119+'Oct 2025'!G119+'Nov2025'!G120+'Dic2025'!G120</f>
        <v>244464.90946</v>
      </c>
      <c r="H109" s="11"/>
      <c r="I109" s="469"/>
      <c r="J109" s="5"/>
      <c r="K109" s="13"/>
    </row>
    <row r="110" spans="1:12" ht="15.9" customHeight="1" x14ac:dyDescent="0.3">
      <c r="A110" s="464"/>
      <c r="B110" s="466"/>
      <c r="C110" s="73" t="s">
        <v>16</v>
      </c>
      <c r="D110" s="69">
        <f>'Ene 2026'!D110+'Feb 2026'!D110+'Mar 2025'!D120+'Abr 2025'!D120+'May 2025'!D120+'Jun 2025'!D120+'Jul 2025'!D120+'Ago 2025'!D120+'Sept 2025'!D120+'Oct 2025'!D120+'Nov2025'!D121+'Dic2025'!D121</f>
        <v>3740.2052199999989</v>
      </c>
      <c r="E110">
        <f>'Ene 2026'!E110+'Feb 2026'!E110</f>
        <v>0</v>
      </c>
      <c r="F110" s="69">
        <f>'Ene 2026'!F110+'Feb 2026'!F110+'Mar 2025'!F119+'Abr 2025'!F119+'May 2025'!F119+'Jun 2025'!F119+'Jul 2025'!F119+'Ago 2025'!F119+'Sept 2025'!F119+'Oct 2025'!F119+'Nov2025'!F121+'Dic2025'!F121</f>
        <v>4225.8468900000007</v>
      </c>
      <c r="G110" s="69">
        <f>'Ene 2026'!G110+'Feb 2026'!G110+'Mar 2025'!G120+'Abr 2025'!G120+'May 2025'!G120+'Jun 2025'!G120+'Jul 2025'!G120+'Ago 2025'!G120+'Sept 2025'!G120+'Oct 2025'!G120+'Nov2025'!G121+'Dic2025'!G121</f>
        <v>5308.9990299999999</v>
      </c>
      <c r="H110" s="11"/>
      <c r="I110" s="469"/>
      <c r="J110" s="15"/>
      <c r="K110" s="13"/>
    </row>
    <row r="111" spans="1:12" ht="15.9" customHeight="1" x14ac:dyDescent="0.3">
      <c r="A111" s="464"/>
      <c r="B111" s="466"/>
      <c r="C111" s="73" t="s">
        <v>7</v>
      </c>
      <c r="D111" s="69">
        <f>'Ene 2026'!D111+'Feb 2026'!D111+'Mar 2025'!D121+'Abr 2025'!D121+'May 2025'!D121+'Jun 2025'!D121+'Jul 2025'!D121+'Ago 2025'!D121+'Sept 2025'!D121+'Oct 2025'!D121+'Nov2025'!D122+'Dic2025'!D122</f>
        <v>3116.3425399999987</v>
      </c>
      <c r="E111">
        <f>'Ene 2026'!E111+'Feb 2026'!E111</f>
        <v>0</v>
      </c>
      <c r="F111" s="69">
        <f>'Ene 2026'!F111+'Feb 2026'!F111+'Mar 2025'!F120+'Abr 2025'!F120+'May 2025'!F120+'Jun 2025'!F120+'Jul 2025'!F120+'Ago 2025'!F120+'Sept 2025'!F120+'Oct 2025'!F120+'Nov2025'!F122+'Dic2025'!F122</f>
        <v>2898.6372299999998</v>
      </c>
      <c r="G111" s="69">
        <f>'Ene 2026'!G111+'Feb 2026'!G111+'Mar 2025'!G121+'Abr 2025'!G121+'May 2025'!G121+'Jun 2025'!G121+'Jul 2025'!G121+'Ago 2025'!G121+'Sept 2025'!G121+'Oct 2025'!G121+'Nov2025'!G122+'Dic2025'!G122</f>
        <v>3650.9424200000003</v>
      </c>
      <c r="H111" s="11"/>
      <c r="I111" s="469"/>
      <c r="J111" s="383"/>
    </row>
    <row r="112" spans="1:12" ht="15.9" customHeight="1" x14ac:dyDescent="0.3">
      <c r="A112" s="464"/>
      <c r="B112" s="466"/>
      <c r="C112" s="73" t="s">
        <v>17</v>
      </c>
      <c r="D112" s="69">
        <f>'Ene 2026'!D112+'Feb 2026'!D112+'Mar 2025'!D122+'Abr 2025'!D122+'May 2025'!D122+'Jun 2025'!D122+'Jul 2025'!D122+'Ago 2025'!D122+'Sept 2025'!D122+'Oct 2025'!D122+'Nov2025'!D123+'Dic2025'!D123</f>
        <v>34842.078809999999</v>
      </c>
      <c r="E112">
        <f>'Ene 2026'!E112+'Feb 2026'!E112</f>
        <v>0</v>
      </c>
      <c r="F112" s="69">
        <f>'Ene 2026'!F112+'Feb 2026'!F112+'Mar 2025'!F121+'Abr 2025'!F121+'May 2025'!F121+'Jun 2025'!F121+'Jul 2025'!F121+'Ago 2025'!F121+'Sept 2025'!F121+'Oct 2025'!F121+'Nov2025'!F123+'Dic2025'!F123</f>
        <v>38145.486289999986</v>
      </c>
      <c r="G112" s="69">
        <f>'Ene 2026'!G112+'Feb 2026'!G112+'Mar 2025'!G122+'Abr 2025'!G122+'May 2025'!G122+'Jun 2025'!G122+'Jul 2025'!G122+'Ago 2025'!G122+'Sept 2025'!G122+'Oct 2025'!G122+'Nov2025'!G123+'Dic2025'!G123</f>
        <v>38221.916629999978</v>
      </c>
      <c r="H112" s="11"/>
      <c r="I112" s="469"/>
    </row>
    <row r="113" spans="1:12" ht="15.9" customHeight="1" x14ac:dyDescent="0.3">
      <c r="A113" s="464"/>
      <c r="B113" s="466"/>
      <c r="C113" s="73" t="s">
        <v>57</v>
      </c>
      <c r="D113" s="69">
        <f>'Ene 2026'!D113+'Feb 2026'!D113+'Mar 2025'!D123+'Abr 2025'!D123+'May 2025'!D123+'Jun 2025'!D123+'Jul 2025'!D123+'Ago 2025'!D123+'Sept 2025'!D123+'Oct 2025'!D123+'Nov2025'!D124+'Dic2025'!D124</f>
        <v>9752.4019800000005</v>
      </c>
      <c r="E113">
        <f>'Ene 2026'!E113+'Feb 2026'!E113</f>
        <v>0</v>
      </c>
      <c r="F113" s="69">
        <f>'Ene 2026'!F113+'Feb 2026'!F113+'Mar 2025'!F122+'Abr 2025'!F122+'May 2025'!F122+'Jun 2025'!F122+'Jul 2025'!F122+'Ago 2025'!F122+'Sept 2025'!F122+'Oct 2025'!F122+'Nov2025'!F124+'Dic2025'!F124</f>
        <v>9093.1750500001999</v>
      </c>
      <c r="G113" s="69">
        <f>'Ene 2026'!G113+'Feb 2026'!G113+'Mar 2025'!G123+'Abr 2025'!G123+'May 2025'!G123+'Jun 2025'!G123+'Jul 2025'!G123+'Ago 2025'!G123+'Sept 2025'!G123+'Oct 2025'!G123+'Nov2025'!G124+'Dic2025'!G124</f>
        <v>6054.2477700001991</v>
      </c>
      <c r="H113" s="11"/>
      <c r="I113" s="469"/>
    </row>
    <row r="114" spans="1:12" ht="15.9" customHeight="1" x14ac:dyDescent="0.3">
      <c r="A114" s="464"/>
      <c r="B114" s="466"/>
      <c r="C114" s="73" t="s">
        <v>58</v>
      </c>
      <c r="D114" s="69">
        <f>'Ene 2026'!D114+'Feb 2026'!D114+'Mar 2025'!D124+'Abr 2025'!D124+'May 2025'!D124+'Jun 2025'!D124+'Jul 2025'!D124+'Ago 2025'!D124+'Sept 2025'!D124+'Oct 2025'!D124+'Nov2025'!D125+'Dic2025'!D125</f>
        <v>7901.2766499999998</v>
      </c>
      <c r="E114">
        <f>'Ene 2026'!E114+'Feb 2026'!E114</f>
        <v>0</v>
      </c>
      <c r="F114" s="69">
        <f>'Ene 2026'!F114+'Feb 2026'!F114+'Mar 2025'!F123+'Abr 2025'!F123+'May 2025'!F123+'Jun 2025'!F123+'Jul 2025'!F123+'Ago 2025'!F123+'Sept 2025'!F123+'Oct 2025'!F123+'Nov2025'!F125+'Dic2025'!F125</f>
        <v>8697.2548800008772</v>
      </c>
      <c r="G114" s="69">
        <f>'Ene 2026'!G114+'Feb 2026'!G114+'Mar 2025'!G124+'Abr 2025'!G124+'May 2025'!G124+'Jun 2025'!G124+'Jul 2025'!G124+'Ago 2025'!G124+'Sept 2025'!G124+'Oct 2025'!G124+'Nov2025'!G125+'Dic2025'!G125</f>
        <v>10552.647750000528</v>
      </c>
      <c r="H114" s="11"/>
      <c r="I114" s="469"/>
    </row>
    <row r="115" spans="1:12" ht="15.9" customHeight="1" x14ac:dyDescent="0.3">
      <c r="A115" s="464"/>
      <c r="B115" s="466"/>
      <c r="C115" s="103" t="s">
        <v>74</v>
      </c>
      <c r="D115" s="69">
        <f>'Ene 2026'!D115+'Feb 2026'!D115+'Mar 2025'!D125+'Abr 2025'!D125+'May 2025'!D125+'Jun 2025'!D125+'Jul 2025'!D125+'Ago 2025'!D125+'Sept 2025'!D125+'Oct 2025'!D125+'Nov2025'!D126+'Dic2025'!D126</f>
        <v>4617.4788800000078</v>
      </c>
      <c r="E115">
        <f>'Ene 2026'!E115+'Feb 2026'!E115</f>
        <v>0</v>
      </c>
      <c r="F115" s="69">
        <f>'Ene 2026'!F115+'Feb 2026'!F115+'Mar 2025'!F124+'Abr 2025'!F124+'May 2025'!F124+'Jun 2025'!F124+'Jul 2025'!F124+'Ago 2025'!F124+'Sept 2025'!F124+'Oct 2025'!F124+'Nov2025'!F126+'Dic2025'!F126</f>
        <v>14302.942859999999</v>
      </c>
      <c r="G115" s="69">
        <f>'Ene 2026'!G115+'Feb 2026'!G115+'Mar 2025'!G125+'Abr 2025'!G125+'May 2025'!G125+'Jun 2025'!G125+'Jul 2025'!G125+'Ago 2025'!G125+'Sept 2025'!G125+'Oct 2025'!G125+'Nov2025'!G126+'Dic2025'!G126</f>
        <v>3484.2430399999994</v>
      </c>
      <c r="H115" s="7"/>
      <c r="I115" s="469"/>
      <c r="J115" s="5"/>
      <c r="K115" s="26"/>
    </row>
    <row r="116" spans="1:12" s="7" customFormat="1" ht="18" customHeight="1" x14ac:dyDescent="0.25">
      <c r="A116" s="464"/>
      <c r="B116" s="467"/>
      <c r="C116" s="84" t="s">
        <v>55</v>
      </c>
      <c r="D116" s="85">
        <f>+D94+D105+D106+SUM(D107:D115)</f>
        <v>3025904.5656900005</v>
      </c>
      <c r="E116" s="62"/>
      <c r="F116" s="85">
        <f>+F94+F105+F106+SUM(F107:F115)</f>
        <v>2944341.6536099785</v>
      </c>
      <c r="G116" s="85">
        <f>+G94+G105+G106+SUM(G107:G115)</f>
        <v>3340777.0574200093</v>
      </c>
      <c r="I116" s="470"/>
      <c r="J116" s="16"/>
      <c r="K116" s="17"/>
    </row>
    <row r="117" spans="1:12" ht="10.5" customHeight="1" x14ac:dyDescent="0.3">
      <c r="A117" s="464"/>
      <c r="B117" s="22"/>
      <c r="C117" s="35"/>
      <c r="D117" s="18"/>
      <c r="E117" s="18"/>
      <c r="F117" s="18"/>
      <c r="G117" s="18"/>
      <c r="H117" s="7"/>
      <c r="I117" s="36"/>
      <c r="J117" s="5"/>
    </row>
    <row r="118" spans="1:12" ht="18.75" customHeight="1" x14ac:dyDescent="0.25">
      <c r="A118" s="464"/>
      <c r="B118" s="471" t="s">
        <v>22</v>
      </c>
      <c r="C118" s="77" t="s">
        <v>38</v>
      </c>
      <c r="D118" s="79">
        <f>'Ene 2026'!D118+'Feb 2026'!D118+'Mar 2025'!D127+'Abr 2025'!D127+'May 2025'!D127+'Jun 2025'!D127+'Jul 2025'!D127+'Ago 2025'!D127+'Sept 2025'!D127+'Oct 2025'!D127+'Nov2025'!D129+'Dic2025'!D129</f>
        <v>409401.3222399996</v>
      </c>
      <c r="E118" s="225">
        <f>'Ene 2026'!E118+'Feb 2026'!E118</f>
        <v>0</v>
      </c>
      <c r="F118" s="79">
        <f>'Ene 2026'!F118+'Feb 2026'!F118+'Mar 2025'!F127+'Abr 2025'!F127+'May 2025'!F127+'Jun 2025'!F127+'Jul 2025'!F127+'Ago 2025'!F127+'Sept 2025'!F127+'Oct 2025'!F127+'Nov2025'!F129+'Dic2025'!F129</f>
        <v>406635.18648999959</v>
      </c>
      <c r="G118" s="79">
        <f>'Ene 2026'!G118+'Feb 2026'!G118+'Mar 2025'!G127+'Abr 2025'!G127+'May 2025'!G127+'Jun 2025'!G127+'Jul 2025'!G127+'Ago 2025'!G127+'Sept 2025'!G127+'Oct 2025'!G127+'Nov2025'!G129+'Dic2025'!G129</f>
        <v>484842.6121685261</v>
      </c>
      <c r="H118" s="7"/>
      <c r="I118" s="468">
        <f>+G120/G128</f>
        <v>0.13614083490352372</v>
      </c>
    </row>
    <row r="119" spans="1:12" ht="18.75" customHeight="1" x14ac:dyDescent="0.25">
      <c r="A119" s="464"/>
      <c r="B119" s="472"/>
      <c r="C119" s="80" t="s">
        <v>39</v>
      </c>
      <c r="D119" s="69">
        <f>'Ene 2026'!D119+'Feb 2026'!D119+'Mar 2025'!D128+'Abr 2025'!D128+'May 2025'!D128+'Jun 2025'!D128+'Jul 2025'!D128+'Ago 2025'!D128+'Sept 2025'!D128+'Oct 2025'!D128+'Nov2025'!D130+'Dic2025'!D130</f>
        <v>33661.057679999998</v>
      </c>
      <c r="E119" s="225">
        <f>'Ene 2026'!E119+'Feb 2026'!E119</f>
        <v>0</v>
      </c>
      <c r="F119" s="69">
        <f>'Ene 2026'!F119+'Feb 2026'!F119+'Mar 2025'!F128+'Abr 2025'!F128+'May 2025'!F128+'Jun 2025'!F128+'Jul 2025'!F128+'Ago 2025'!F128+'Sept 2025'!F128+'Oct 2025'!F128+'Nov2025'!F130+'Dic2025'!F130</f>
        <v>35023.385589999998</v>
      </c>
      <c r="G119" s="69">
        <f>'Ene 2026'!G119+'Feb 2026'!G119+'Mar 2025'!G128+'Abr 2025'!G128+'May 2025'!G128+'Jun 2025'!G128+'Jul 2025'!G128+'Ago 2025'!G128+'Sept 2025'!G128+'Oct 2025'!G128+'Nov2025'!G130+'Dic2025'!G130</f>
        <v>44493.112619999993</v>
      </c>
      <c r="H119" s="7"/>
      <c r="I119" s="469"/>
    </row>
    <row r="120" spans="1:12" s="7" customFormat="1" ht="18.75" customHeight="1" x14ac:dyDescent="0.3">
      <c r="A120" s="464"/>
      <c r="B120" s="473"/>
      <c r="C120" s="98" t="s">
        <v>61</v>
      </c>
      <c r="D120" s="85">
        <f>SUM(D118:D119)</f>
        <v>443062.37991999963</v>
      </c>
      <c r="F120" s="85">
        <f>SUM(F118:F119)</f>
        <v>441658.57207999961</v>
      </c>
      <c r="G120" s="85">
        <f>SUM(G118:G119)</f>
        <v>529335.72478852607</v>
      </c>
      <c r="H120" s="11"/>
      <c r="I120" s="470"/>
    </row>
    <row r="121" spans="1:12" s="7" customFormat="1" ht="15.6" x14ac:dyDescent="0.3">
      <c r="A121" s="464"/>
      <c r="B121" s="22"/>
      <c r="C121" s="19"/>
      <c r="D121" s="23"/>
      <c r="F121" s="23"/>
      <c r="G121" s="23"/>
      <c r="H121" s="11"/>
      <c r="I121" s="36"/>
    </row>
    <row r="122" spans="1:12" s="7" customFormat="1" ht="16.2" x14ac:dyDescent="0.3">
      <c r="A122" s="464"/>
      <c r="B122" s="482" t="s">
        <v>228</v>
      </c>
      <c r="C122" s="416" t="s">
        <v>233</v>
      </c>
      <c r="D122" s="79">
        <v>0</v>
      </c>
      <c r="E122" s="78"/>
      <c r="F122" s="79">
        <v>0</v>
      </c>
      <c r="G122" s="254">
        <f>'Feb 2026'!G122</f>
        <v>18035.290069999999</v>
      </c>
      <c r="H122" s="11"/>
      <c r="I122" s="36"/>
    </row>
    <row r="123" spans="1:12" s="7" customFormat="1" ht="15.6" x14ac:dyDescent="0.3">
      <c r="A123" s="464"/>
      <c r="B123" s="483"/>
      <c r="C123" s="98" t="s">
        <v>227</v>
      </c>
      <c r="D123" s="85">
        <f>SUM(D121:D122)</f>
        <v>0</v>
      </c>
      <c r="F123" s="85">
        <f>SUM(F121:F122)</f>
        <v>0</v>
      </c>
      <c r="G123" s="85">
        <f>G122</f>
        <v>18035.290069999999</v>
      </c>
      <c r="H123" s="11"/>
      <c r="I123" s="36"/>
    </row>
    <row r="124" spans="1:12" s="7" customFormat="1" ht="15.6" x14ac:dyDescent="0.3">
      <c r="A124" s="464"/>
      <c r="B124" s="22"/>
      <c r="C124" s="19"/>
      <c r="D124" s="23"/>
      <c r="F124" s="23"/>
      <c r="G124" s="23"/>
      <c r="H124" s="11"/>
      <c r="I124" s="36"/>
    </row>
    <row r="125" spans="1:12" s="7" customFormat="1" ht="15.75" customHeight="1" x14ac:dyDescent="0.3">
      <c r="A125" s="464"/>
      <c r="B125" s="474" t="s">
        <v>24</v>
      </c>
      <c r="C125" s="474"/>
      <c r="D125" s="86">
        <f>D128-D126</f>
        <v>1374752.4373600003</v>
      </c>
      <c r="F125" s="86">
        <f>F128-F126</f>
        <v>1359876.4327799988</v>
      </c>
      <c r="G125" s="86">
        <f>G128-G126</f>
        <v>1550375.2702300004</v>
      </c>
      <c r="H125" s="11"/>
      <c r="I125" s="87">
        <f>+G125/$G$128</f>
        <v>0.39874388562610691</v>
      </c>
    </row>
    <row r="126" spans="1:12" s="7" customFormat="1" ht="15.75" customHeight="1" x14ac:dyDescent="0.25">
      <c r="A126" s="464"/>
      <c r="B126" s="474" t="s">
        <v>25</v>
      </c>
      <c r="C126" s="474"/>
      <c r="D126" s="86">
        <f>+D105+D106+D107+D120</f>
        <v>2094214.50825</v>
      </c>
      <c r="F126" s="86">
        <f>+F105+F106+F107+F120</f>
        <v>2026123.7929099796</v>
      </c>
      <c r="G126" s="86">
        <f>+G105+G106+G107+G120</f>
        <v>2337772.8020485351</v>
      </c>
      <c r="H126" s="62"/>
      <c r="I126" s="87">
        <f>+G126/$G$128</f>
        <v>0.60125611437389315</v>
      </c>
      <c r="J126" s="17"/>
    </row>
    <row r="127" spans="1:12" ht="13.8" x14ac:dyDescent="0.25">
      <c r="B127" s="22"/>
      <c r="C127" s="19"/>
      <c r="D127" s="23"/>
      <c r="E127" s="7"/>
      <c r="F127" s="21"/>
      <c r="G127" s="21"/>
      <c r="H127" s="11"/>
      <c r="I127" s="22"/>
    </row>
    <row r="128" spans="1:12" ht="26.25" customHeight="1" x14ac:dyDescent="0.3">
      <c r="A128" s="451" t="s">
        <v>26</v>
      </c>
      <c r="B128" s="452" t="s">
        <v>139</v>
      </c>
      <c r="C128" s="453"/>
      <c r="D128" s="88">
        <f>+D116+D120+D123</f>
        <v>3468966.9456100003</v>
      </c>
      <c r="E128"/>
      <c r="F128" s="88">
        <f>+F116+F120+F123</f>
        <v>3386000.2256899783</v>
      </c>
      <c r="G128" s="88">
        <f>+G116+G120+G123</f>
        <v>3888148.0722785355</v>
      </c>
      <c r="H128" s="11"/>
      <c r="I128" s="351"/>
      <c r="J128" s="284"/>
      <c r="K128" s="343"/>
      <c r="L128" s="284"/>
    </row>
    <row r="129" spans="1:15" ht="14.25" customHeight="1" x14ac:dyDescent="0.25">
      <c r="A129" s="451"/>
      <c r="B129" s="454" t="s">
        <v>134</v>
      </c>
      <c r="C129" s="455"/>
      <c r="D129" s="89"/>
      <c r="E129" s="78"/>
      <c r="F129" s="37">
        <f>'Ene 2026'!F129+'Feb 2026'!F129+'Mar 2025'!F139+'Abr 2025'!F139+'May 2025'!F139+'Jun 2025'!F139+'Jul 2025'!F139+'Ago 2025'!F139+'Sept 2025'!F139+'Oct 2025'!F139+'Nov2025'!F141+'Dic2025'!F141</f>
        <v>496035.71915999631</v>
      </c>
      <c r="G129" s="37">
        <f>'Ene 2026'!G129+'Feb 2026'!G129+'Mar 2025'!G139+'Abr 2025'!G139+'May 2025'!G139+'Jun 2025'!G139+'Jul 2025'!G139+'Ago 2025'!G139+'Sept 2025'!G139+'Oct 2025'!G139+'Nov2025'!G141+'Dic2025'!G141</f>
        <v>733957.3750899859</v>
      </c>
      <c r="H129" s="11"/>
      <c r="I129" s="351"/>
      <c r="J129" s="284"/>
      <c r="K129" s="283"/>
      <c r="L129" s="334"/>
    </row>
    <row r="130" spans="1:15" ht="14.25" customHeight="1" x14ac:dyDescent="0.25">
      <c r="A130" s="451"/>
      <c r="B130" s="454" t="s">
        <v>135</v>
      </c>
      <c r="C130" s="455"/>
      <c r="D130" s="89"/>
      <c r="E130" s="78"/>
      <c r="F130" s="37">
        <f>'Ene 2026'!F130+'Feb 2026'!F130+'Mar 2025'!F140+'Abr 2025'!F140+'May 2025'!F140+'Jun 2025'!F140+'Jul 2025'!F140+'Ago 2025'!F140+'Sept 2025'!F140+'Oct 2025'!F140+'Nov2025'!F142+'Dic2025'!F142</f>
        <v>10510.696650000005</v>
      </c>
      <c r="G130" s="37">
        <f>'Ene 2026'!G130+'Feb 2026'!G130+'Mar 2025'!G140+'Abr 2025'!G140+'May 2025'!G140+'Jun 2025'!G140+'Jul 2025'!G140+'Ago 2025'!G140+'Sept 2025'!G140+'Oct 2025'!G140+'Nov2025'!G142+'Dic2025'!G142</f>
        <v>12065.662009999996</v>
      </c>
      <c r="H130" s="11"/>
      <c r="I130" s="351"/>
      <c r="J130" s="284"/>
      <c r="K130" s="203"/>
      <c r="L130" s="203"/>
    </row>
    <row r="131" spans="1:15" ht="27.45" customHeight="1" x14ac:dyDescent="0.3">
      <c r="A131" s="451"/>
      <c r="B131" s="452" t="s">
        <v>136</v>
      </c>
      <c r="C131" s="453"/>
      <c r="D131" s="88"/>
      <c r="E131"/>
      <c r="F131" s="90">
        <f>+F128-F129-F130</f>
        <v>2879453.8098799824</v>
      </c>
      <c r="G131" s="90">
        <f>+G128-G129-G130</f>
        <v>3142125.0351785496</v>
      </c>
      <c r="H131" s="11"/>
      <c r="I131" s="283"/>
      <c r="J131" s="246"/>
      <c r="K131" s="248"/>
      <c r="L131" s="247"/>
      <c r="M131" s="249"/>
    </row>
    <row r="132" spans="1:15" ht="14.25" customHeight="1" x14ac:dyDescent="0.3">
      <c r="A132" s="451"/>
      <c r="B132" s="454" t="s">
        <v>137</v>
      </c>
      <c r="C132" s="455"/>
      <c r="D132" s="91"/>
      <c r="E132" s="92"/>
      <c r="F132" s="37">
        <f>'Ene 2026'!F132+'Feb 2026'!F132+'Mar 2025'!F142+'Abr 2025'!F142+'May 2025'!F142+'Jun 2025'!F142+'Jul 2025'!F142+'Ago 2025'!F142+'Sept 2025'!F142+'Oct 2025'!F142+'Nov2025'!F144+'Dic2025'!F144</f>
        <v>122853.26207000289</v>
      </c>
      <c r="G132" s="79">
        <f>'Ene 2026'!G132+'Feb 2026'!G132+'Mar 2025'!G142+'Abr 2025'!G142+'May 2025'!G142+'Jun 2025'!G142+'Jul 2025'!G142+'Ago 2025'!G142+'Sept 2025'!G142+'Oct 2025'!G142+'Nov2025'!G144+'Dic2025'!G144</f>
        <v>42151.132610000299</v>
      </c>
      <c r="H132" s="11"/>
      <c r="I132" s="62"/>
    </row>
    <row r="133" spans="1:15" ht="38.25" customHeight="1" x14ac:dyDescent="0.3">
      <c r="A133" s="451"/>
      <c r="B133" s="456" t="s">
        <v>138</v>
      </c>
      <c r="C133" s="457"/>
      <c r="D133" s="88"/>
      <c r="E133"/>
      <c r="F133" s="94">
        <f>+F131-F132</f>
        <v>2756600.5478099794</v>
      </c>
      <c r="G133" s="94">
        <f>+G131-G132</f>
        <v>3099973.9025685494</v>
      </c>
      <c r="H133" s="11"/>
      <c r="I133" s="250"/>
      <c r="J133" s="250"/>
      <c r="K133" s="183"/>
      <c r="L133" s="183"/>
      <c r="M133" s="183"/>
      <c r="N133" s="183"/>
      <c r="O133" s="183"/>
    </row>
    <row r="134" spans="1:15" customFormat="1" ht="15" customHeight="1" x14ac:dyDescent="0.3">
      <c r="A134" s="2"/>
      <c r="B134" s="2"/>
      <c r="C134" s="2"/>
      <c r="D134" s="232"/>
      <c r="E134" s="232"/>
      <c r="F134" s="232"/>
      <c r="G134" s="232"/>
      <c r="H134" s="232"/>
      <c r="I134" s="244"/>
      <c r="J134" s="245"/>
    </row>
    <row r="135" spans="1:15" customFormat="1" ht="15" customHeight="1" x14ac:dyDescent="0.3">
      <c r="A135" s="477" t="s">
        <v>225</v>
      </c>
      <c r="B135" s="477"/>
      <c r="C135" s="477"/>
      <c r="D135" s="477"/>
      <c r="E135" s="477"/>
      <c r="F135" s="477"/>
      <c r="G135" s="477"/>
      <c r="H135" s="477"/>
      <c r="I135" s="477"/>
      <c r="J135" s="245"/>
    </row>
    <row r="136" spans="1:15" ht="13.2" customHeight="1" x14ac:dyDescent="0.25">
      <c r="A136" s="450" t="s">
        <v>94</v>
      </c>
      <c r="B136" s="450"/>
      <c r="C136" s="450"/>
      <c r="D136" s="450"/>
      <c r="E136" s="450"/>
      <c r="F136" s="450"/>
      <c r="G136" s="450"/>
      <c r="H136" s="450"/>
      <c r="I136" s="450"/>
    </row>
    <row r="137" spans="1:15" ht="13.2" customHeight="1" x14ac:dyDescent="0.25">
      <c r="A137" s="450" t="s">
        <v>201</v>
      </c>
      <c r="B137" s="450"/>
      <c r="C137" s="450"/>
      <c r="D137" s="450"/>
      <c r="E137" s="450"/>
      <c r="F137" s="450"/>
      <c r="G137" s="450"/>
      <c r="H137" s="450"/>
      <c r="I137" s="450"/>
      <c r="J137" s="247"/>
    </row>
    <row r="138" spans="1:15" ht="13.2" customHeight="1" x14ac:dyDescent="0.25">
      <c r="A138" s="450" t="s">
        <v>46</v>
      </c>
      <c r="B138" s="450"/>
      <c r="C138" s="450"/>
      <c r="D138" s="450"/>
      <c r="E138" s="450"/>
      <c r="F138" s="450"/>
      <c r="G138" s="450"/>
      <c r="H138" s="450"/>
      <c r="I138" s="450"/>
      <c r="J138" s="247"/>
      <c r="K138" s="247"/>
    </row>
    <row r="139" spans="1:15" ht="21.6" customHeight="1" x14ac:dyDescent="0.25">
      <c r="A139" s="450" t="s">
        <v>213</v>
      </c>
      <c r="B139" s="450"/>
      <c r="C139" s="450"/>
      <c r="D139" s="450"/>
      <c r="E139" s="450"/>
      <c r="F139" s="450"/>
      <c r="G139" s="450"/>
      <c r="H139" s="450"/>
      <c r="I139" s="450"/>
    </row>
    <row r="140" spans="1:15" ht="13.2" customHeight="1" x14ac:dyDescent="0.25">
      <c r="A140" s="450" t="s">
        <v>81</v>
      </c>
      <c r="B140" s="450"/>
      <c r="C140" s="450"/>
      <c r="D140" s="450"/>
      <c r="E140" s="450"/>
      <c r="F140" s="450"/>
      <c r="G140" s="450"/>
      <c r="H140" s="450"/>
      <c r="I140" s="450"/>
    </row>
    <row r="141" spans="1:15" ht="13.2" customHeight="1" x14ac:dyDescent="0.25">
      <c r="A141" s="450" t="s">
        <v>82</v>
      </c>
      <c r="B141" s="450"/>
      <c r="C141" s="450"/>
      <c r="D141" s="450"/>
      <c r="E141" s="450"/>
      <c r="F141" s="450"/>
      <c r="G141" s="450"/>
      <c r="H141" s="450"/>
      <c r="I141" s="450"/>
    </row>
    <row r="142" spans="1:15" x14ac:dyDescent="0.25">
      <c r="A142" s="450" t="s">
        <v>83</v>
      </c>
      <c r="B142" s="450"/>
      <c r="C142" s="450"/>
      <c r="D142" s="450"/>
      <c r="E142" s="450"/>
      <c r="F142" s="450"/>
      <c r="G142" s="450"/>
      <c r="H142" s="450"/>
      <c r="I142" s="450"/>
    </row>
    <row r="143" spans="1:15" x14ac:dyDescent="0.25">
      <c r="A143" s="450" t="s">
        <v>150</v>
      </c>
      <c r="B143" s="450"/>
      <c r="C143" s="450"/>
      <c r="D143" s="450"/>
      <c r="E143" s="450"/>
      <c r="F143" s="450"/>
      <c r="G143" s="450"/>
      <c r="H143" s="450"/>
      <c r="I143" s="450"/>
    </row>
    <row r="144" spans="1:15" x14ac:dyDescent="0.25">
      <c r="A144" s="450" t="s">
        <v>218</v>
      </c>
      <c r="B144" s="450"/>
      <c r="C144" s="450"/>
      <c r="D144" s="450"/>
      <c r="E144" s="450"/>
      <c r="F144" s="450"/>
      <c r="G144" s="450"/>
      <c r="H144" s="450"/>
      <c r="I144" s="450"/>
    </row>
    <row r="145" spans="1:9" x14ac:dyDescent="0.25">
      <c r="A145" s="450" t="s">
        <v>232</v>
      </c>
      <c r="B145" s="450"/>
      <c r="C145" s="450"/>
      <c r="D145" s="450"/>
      <c r="E145" s="450"/>
      <c r="F145" s="450"/>
      <c r="G145" s="450"/>
      <c r="H145" s="450"/>
      <c r="I145" s="450"/>
    </row>
    <row r="146" spans="1:9" x14ac:dyDescent="0.25">
      <c r="A146" s="336"/>
      <c r="B146" s="336"/>
      <c r="C146" s="336"/>
      <c r="D146" s="336"/>
      <c r="E146" s="336"/>
      <c r="F146" s="336"/>
      <c r="G146" s="336"/>
      <c r="H146" s="336"/>
      <c r="I146" s="336"/>
    </row>
    <row r="147" spans="1:9" x14ac:dyDescent="0.25">
      <c r="A147" s="336"/>
      <c r="B147" s="336"/>
      <c r="C147" s="336"/>
      <c r="D147" s="336"/>
      <c r="E147" s="336"/>
      <c r="F147" s="336"/>
      <c r="G147" s="336"/>
      <c r="H147" s="336"/>
      <c r="I147" s="336"/>
    </row>
    <row r="148" spans="1:9" ht="13.2" customHeight="1" x14ac:dyDescent="0.25">
      <c r="A148" s="450" t="s">
        <v>35</v>
      </c>
      <c r="B148" s="450"/>
      <c r="C148" s="450"/>
      <c r="D148" s="450"/>
      <c r="E148" s="450"/>
      <c r="F148" s="450"/>
      <c r="G148" s="450"/>
      <c r="H148" s="450"/>
      <c r="I148" s="450"/>
    </row>
    <row r="149" spans="1:9" ht="15" customHeight="1" x14ac:dyDescent="0.25">
      <c r="A149" s="450" t="s">
        <v>224</v>
      </c>
      <c r="B149" s="450"/>
      <c r="C149" s="450"/>
      <c r="D149" s="450"/>
      <c r="E149" s="450"/>
      <c r="F149" s="450"/>
      <c r="G149" s="450"/>
      <c r="H149" s="450"/>
      <c r="I149" s="450"/>
    </row>
    <row r="150" spans="1:9" ht="15" customHeight="1" x14ac:dyDescent="0.25">
      <c r="A150" s="450" t="s">
        <v>68</v>
      </c>
      <c r="B150" s="450"/>
      <c r="C150" s="450"/>
      <c r="D150" s="450"/>
      <c r="E150" s="450"/>
      <c r="F150" s="450"/>
      <c r="G150" s="450"/>
      <c r="H150" s="450"/>
      <c r="I150" s="450"/>
    </row>
    <row r="151" spans="1:9" ht="15" customHeight="1" x14ac:dyDescent="0.25">
      <c r="A151" s="450" t="s">
        <v>9</v>
      </c>
      <c r="B151" s="450"/>
      <c r="C151" s="450"/>
      <c r="D151" s="450"/>
      <c r="E151" s="450"/>
      <c r="F151" s="450"/>
      <c r="G151" s="450"/>
      <c r="H151" s="450"/>
      <c r="I151" s="450"/>
    </row>
    <row r="152" spans="1:9" x14ac:dyDescent="0.25">
      <c r="C152" s="25"/>
      <c r="D152" s="25"/>
      <c r="E152" s="24"/>
      <c r="F152" s="24"/>
      <c r="G152" s="25"/>
      <c r="H152" s="25"/>
      <c r="I152" s="25"/>
    </row>
  </sheetData>
  <mergeCells count="59">
    <mergeCell ref="A149:I149"/>
    <mergeCell ref="A150:I150"/>
    <mergeCell ref="A151:I151"/>
    <mergeCell ref="A136:I136"/>
    <mergeCell ref="A137:I137"/>
    <mergeCell ref="A138:I138"/>
    <mergeCell ref="A140:I140"/>
    <mergeCell ref="A139:I139"/>
    <mergeCell ref="A144:I144"/>
    <mergeCell ref="A145:I145"/>
    <mergeCell ref="A148:I148"/>
    <mergeCell ref="D135:F135"/>
    <mergeCell ref="G135:I135"/>
    <mergeCell ref="B126:C126"/>
    <mergeCell ref="B131:C131"/>
    <mergeCell ref="B132:C132"/>
    <mergeCell ref="B133:C133"/>
    <mergeCell ref="A128:A133"/>
    <mergeCell ref="B128:C128"/>
    <mergeCell ref="B129:C129"/>
    <mergeCell ref="B130:C130"/>
    <mergeCell ref="A135:C135"/>
    <mergeCell ref="A10:A39"/>
    <mergeCell ref="B10:B32"/>
    <mergeCell ref="A142:I142"/>
    <mergeCell ref="A143:I143"/>
    <mergeCell ref="B125:C125"/>
    <mergeCell ref="I10:I32"/>
    <mergeCell ref="B34:B36"/>
    <mergeCell ref="I34:I36"/>
    <mergeCell ref="B38:C38"/>
    <mergeCell ref="B39:C39"/>
    <mergeCell ref="A41:A46"/>
    <mergeCell ref="B41:C41"/>
    <mergeCell ref="B42:C42"/>
    <mergeCell ref="A90:I90"/>
    <mergeCell ref="A94:A126"/>
    <mergeCell ref="A141:I141"/>
    <mergeCell ref="A1:I1"/>
    <mergeCell ref="A2:I2"/>
    <mergeCell ref="A3:I3"/>
    <mergeCell ref="A4:I4"/>
    <mergeCell ref="A6:I6"/>
    <mergeCell ref="I94:I116"/>
    <mergeCell ref="B118:B120"/>
    <mergeCell ref="I118:I120"/>
    <mergeCell ref="B45:C45"/>
    <mergeCell ref="B46:C46"/>
    <mergeCell ref="A48:I48"/>
    <mergeCell ref="A55:C55"/>
    <mergeCell ref="A58:A84"/>
    <mergeCell ref="B58:B80"/>
    <mergeCell ref="B82:B84"/>
    <mergeCell ref="A52:C52"/>
    <mergeCell ref="B122:B123"/>
    <mergeCell ref="B86:B87"/>
    <mergeCell ref="B43:C43"/>
    <mergeCell ref="B44:C44"/>
    <mergeCell ref="B94:B116"/>
  </mergeCells>
  <conditionalFormatting sqref="H9">
    <cfRule type="iconSet" priority="40">
      <iconSet>
        <cfvo type="percent" val="0"/>
        <cfvo type="num" val="0.95" gte="0"/>
        <cfvo type="num" val="0.99" gte="0"/>
      </iconSet>
    </cfRule>
    <cfRule type="iconSet" priority="39">
      <iconSet>
        <cfvo type="percent" val="0"/>
        <cfvo type="num" val="0.95" gte="0"/>
        <cfvo type="num" val="1" gte="0"/>
      </iconSet>
    </cfRule>
    <cfRule type="iconSet" priority="41">
      <iconSet>
        <cfvo type="percent" val="0"/>
        <cfvo type="num" val="0.95"/>
        <cfvo type="num" val="1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32 H10">
    <cfRule type="iconSet" priority="233">
      <iconSet>
        <cfvo type="percent" val="0"/>
        <cfvo type="num" val="0.95" gte="0"/>
        <cfvo type="num" val="1" gte="0"/>
      </iconSet>
    </cfRule>
  </conditionalFormatting>
  <conditionalFormatting sqref="H32">
    <cfRule type="iconSet" priority="35">
      <iconSet>
        <cfvo type="percent" val="0"/>
        <cfvo type="num" val="0.95"/>
        <cfvo type="num" val="1"/>
      </iconSet>
    </cfRule>
  </conditionalFormatting>
  <conditionalFormatting sqref="H34:H38 H40">
    <cfRule type="iconSet" priority="33">
      <iconSet>
        <cfvo type="percent" val="0"/>
        <cfvo type="num" val="0.95"/>
        <cfvo type="num" val="1"/>
      </iconSet>
    </cfRule>
  </conditionalFormatting>
  <conditionalFormatting sqref="H34:H38">
    <cfRule type="iconSet" priority="32">
      <iconSet>
        <cfvo type="percent" val="0"/>
        <cfvo type="num" val="0.95"/>
        <cfvo type="num" val="1"/>
      </iconSet>
    </cfRule>
  </conditionalFormatting>
  <conditionalFormatting sqref="H40 H10 H32:H38">
    <cfRule type="iconSet" priority="38">
      <iconSet>
        <cfvo type="percent" val="0"/>
        <cfvo type="num" val="0.95" gte="0"/>
        <cfvo type="num" val="0.99" gte="0"/>
      </iconSet>
    </cfRule>
  </conditionalFormatting>
  <conditionalFormatting sqref="H41 H44:H46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94">
    <cfRule type="iconSet" priority="50">
      <iconSet>
        <cfvo type="percent" val="0"/>
        <cfvo type="num" val="0.95"/>
        <cfvo type="num" val="1"/>
      </iconSet>
    </cfRule>
  </conditionalFormatting>
  <conditionalFormatting sqref="H95:H101 H104">
    <cfRule type="iconSet" priority="48">
      <iconSet>
        <cfvo type="percent" val="0"/>
        <cfvo type="num" val="0.95"/>
        <cfvo type="num" val="1"/>
      </iconSet>
    </cfRule>
  </conditionalFormatting>
  <conditionalFormatting sqref="H102"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9">
      <iconSet>
        <cfvo type="percent" val="0"/>
        <cfvo type="num" val="0.95" gte="0"/>
        <cfvo type="num" val="1" gte="0"/>
      </iconSet>
    </cfRule>
  </conditionalFormatting>
  <conditionalFormatting sqref="H103">
    <cfRule type="iconSet" priority="13">
      <iconSet>
        <cfvo type="percent" val="0"/>
        <cfvo type="num" val="0.95" gte="0"/>
        <cfvo type="num" val="0.99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05:H106">
    <cfRule type="iconSet" priority="352">
      <iconSet>
        <cfvo type="percent" val="0"/>
        <cfvo type="num" val="0.95"/>
        <cfvo type="num" val="1"/>
      </iconSet>
    </cfRule>
  </conditionalFormatting>
  <conditionalFormatting sqref="H108:H114">
    <cfRule type="iconSet" priority="310">
      <iconSet>
        <cfvo type="percent" val="0"/>
        <cfvo type="num" val="0.95"/>
        <cfvo type="num" val="1"/>
      </iconSet>
    </cfRule>
  </conditionalFormatting>
  <conditionalFormatting sqref="H108:H115 H95:H101 H104">
    <cfRule type="iconSet" priority="312">
      <iconSet>
        <cfvo type="percent" val="0"/>
        <cfvo type="num" val="0.95" gte="0"/>
        <cfvo type="num" val="1" gte="0"/>
      </iconSet>
    </cfRule>
  </conditionalFormatting>
  <conditionalFormatting sqref="H108:H116 H94:H101 H104">
    <cfRule type="iconSet" priority="316">
      <iconSet>
        <cfvo type="percent" val="0"/>
        <cfvo type="num" val="0.95" gte="0"/>
        <cfvo type="num" val="1" gte="0"/>
      </iconSet>
    </cfRule>
  </conditionalFormatting>
  <conditionalFormatting sqref="H115">
    <cfRule type="iconSet" priority="56">
      <iconSet>
        <cfvo type="percent" val="0"/>
        <cfvo type="num" val="0.95"/>
        <cfvo type="num" val="1"/>
      </iconSet>
    </cfRule>
  </conditionalFormatting>
  <conditionalFormatting sqref="H116">
    <cfRule type="iconSet" priority="49">
      <iconSet>
        <cfvo type="percent" val="0"/>
        <cfvo type="num" val="0.95"/>
        <cfvo type="num" val="1"/>
      </iconSet>
    </cfRule>
  </conditionalFormatting>
  <conditionalFormatting sqref="H118:H125 H105:H107">
    <cfRule type="iconSet" priority="360">
      <iconSet>
        <cfvo type="percent" val="0"/>
        <cfvo type="num" val="0.95"/>
        <cfvo type="num" val="1"/>
      </iconSet>
    </cfRule>
  </conditionalFormatting>
  <conditionalFormatting sqref="H127 H94:H101 H104:H125">
    <cfRule type="iconSet" priority="52">
      <iconSet>
        <cfvo type="percent" val="0"/>
        <cfvo type="num" val="0.95" gte="0"/>
        <cfvo type="num" val="0.99" gte="0"/>
      </iconSet>
    </cfRule>
  </conditionalFormatting>
  <conditionalFormatting sqref="H127 H105:H107 H118:H125">
    <cfRule type="iconSet" priority="47">
      <iconSet>
        <cfvo type="percent" val="0"/>
        <cfvo type="num" val="0.95"/>
        <cfvo type="num" val="1"/>
      </iconSet>
    </cfRule>
  </conditionalFormatting>
  <conditionalFormatting sqref="H128:H133"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/>
        <cfvo type="num" val="1"/>
      </iconSet>
    </cfRule>
    <cfRule type="iconSet" priority="44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31" orientation="landscape" r:id="rId1"/>
  <headerFooter alignWithMargins="0">
    <oddHeader>&amp;R&amp;"Arial,Negrita"&amp;11CUADRO No. "A1"</oddHeader>
    <oddFooter>&amp;LFecha:  &amp;D&amp;RPlanificación Nacional.- XM</oddFooter>
  </headerFooter>
  <ignoredErrors>
    <ignoredError sqref="D121:G121 D129:E133 E128 D127:G127 E125 D120:E120 E126" evalError="1"/>
    <ignoredError sqref="F131" evalError="1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1:CN129"/>
  <sheetViews>
    <sheetView showGridLines="0" tabSelected="1" zoomScale="90" zoomScaleNormal="90" zoomScaleSheetLayoutView="85" workbookViewId="0">
      <pane xSplit="1" ySplit="4" topLeftCell="B64" activePane="bottomRight" state="frozen"/>
      <selection pane="topRight" activeCell="B1" sqref="B1"/>
      <selection pane="bottomLeft" activeCell="A5" sqref="A5"/>
      <selection pane="bottomRight" activeCell="P74" sqref="P74"/>
    </sheetView>
  </sheetViews>
  <sheetFormatPr baseColWidth="10" defaultColWidth="11.44140625" defaultRowHeight="13.2" outlineLevelRow="2" x14ac:dyDescent="0.25"/>
  <cols>
    <col min="1" max="1" width="55.88671875" style="1" customWidth="1"/>
    <col min="2" max="2" width="18" style="139" customWidth="1"/>
    <col min="3" max="3" width="18.6640625" style="139" customWidth="1"/>
    <col min="4" max="4" width="18" style="161" customWidth="1"/>
    <col min="5" max="7" width="16.5546875" style="164" hidden="1" customWidth="1"/>
    <col min="8" max="9" width="15.5546875" style="164" hidden="1" customWidth="1"/>
    <col min="10" max="10" width="15.33203125" style="164" hidden="1" customWidth="1"/>
    <col min="11" max="14" width="15.5546875" style="164" hidden="1" customWidth="1"/>
    <col min="15" max="15" width="22.33203125" style="1" customWidth="1"/>
    <col min="16" max="18" width="16" style="194" customWidth="1"/>
    <col min="19" max="19" width="14.88671875" style="1" customWidth="1"/>
    <col min="20" max="91" width="8.44140625" style="1" customWidth="1"/>
    <col min="92" max="92" width="4.6640625" style="1" customWidth="1"/>
    <col min="93" max="173" width="8.44140625" style="1" customWidth="1"/>
    <col min="174" max="174" width="8.6640625" style="1" bestFit="1" customWidth="1"/>
    <col min="175" max="16384" width="11.44140625" style="1"/>
  </cols>
  <sheetData>
    <row r="1" spans="1:92" ht="19.2" x14ac:dyDescent="0.3">
      <c r="A1" s="500" t="s">
        <v>54</v>
      </c>
      <c r="B1" s="500"/>
      <c r="C1" s="500"/>
      <c r="D1" s="500"/>
      <c r="E1" s="500"/>
      <c r="F1" s="500"/>
      <c r="G1" s="500"/>
      <c r="H1" s="500"/>
      <c r="I1" s="500"/>
      <c r="J1" s="157"/>
      <c r="K1" s="157"/>
      <c r="L1" s="157"/>
      <c r="M1" s="157"/>
      <c r="N1" s="157"/>
      <c r="O1" s="33"/>
      <c r="P1" s="188"/>
      <c r="Q1" s="188"/>
      <c r="R1" s="188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</row>
    <row r="2" spans="1:92" ht="17.399999999999999" x14ac:dyDescent="0.3">
      <c r="A2" s="501" t="s">
        <v>223</v>
      </c>
      <c r="B2" s="501"/>
      <c r="C2" s="501"/>
      <c r="D2" s="501"/>
      <c r="E2" s="501"/>
      <c r="F2" s="501"/>
      <c r="G2" s="501"/>
      <c r="H2" s="501"/>
      <c r="I2" s="501"/>
      <c r="J2" s="158"/>
      <c r="K2" s="158"/>
      <c r="L2" s="158"/>
      <c r="M2" s="158"/>
      <c r="N2" s="158"/>
      <c r="O2" s="33"/>
      <c r="P2" s="188"/>
      <c r="Q2" s="188"/>
      <c r="R2" s="188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</row>
    <row r="3" spans="1:92" ht="17.399999999999999" x14ac:dyDescent="0.3">
      <c r="A3" s="502" t="s">
        <v>33</v>
      </c>
      <c r="B3" s="502"/>
      <c r="C3" s="502"/>
      <c r="D3" s="502"/>
      <c r="E3" s="502"/>
      <c r="F3" s="502"/>
      <c r="G3" s="502"/>
      <c r="H3" s="502"/>
      <c r="I3" s="502"/>
      <c r="J3" s="297"/>
      <c r="K3" s="157"/>
      <c r="L3" s="157"/>
      <c r="M3" s="157"/>
      <c r="N3" s="157"/>
      <c r="O3" s="33"/>
      <c r="P3" s="188"/>
      <c r="Q3" s="188"/>
      <c r="R3" s="188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</row>
    <row r="4" spans="1:92" ht="17.399999999999999" x14ac:dyDescent="0.3">
      <c r="A4" s="446" t="s">
        <v>73</v>
      </c>
      <c r="B4" s="446"/>
      <c r="C4" s="446"/>
      <c r="D4" s="446"/>
      <c r="E4" s="446"/>
      <c r="F4" s="446"/>
      <c r="G4" s="446"/>
      <c r="H4" s="446"/>
      <c r="I4" s="446"/>
      <c r="J4" s="157"/>
      <c r="K4" s="157"/>
      <c r="L4" s="157"/>
      <c r="M4" s="157"/>
      <c r="N4" s="157"/>
      <c r="O4" s="33"/>
      <c r="P4" s="188"/>
      <c r="Q4" s="188"/>
      <c r="R4" s="188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</row>
    <row r="5" spans="1:92" ht="9.6" customHeight="1" x14ac:dyDescent="0.3">
      <c r="A5" s="294"/>
      <c r="B5" s="294"/>
      <c r="C5" s="301"/>
      <c r="D5" s="301"/>
      <c r="E5" s="301"/>
      <c r="F5" s="301"/>
      <c r="G5" s="301"/>
      <c r="H5" s="301"/>
      <c r="I5" s="301"/>
      <c r="J5" s="302"/>
      <c r="K5" s="302"/>
      <c r="L5" s="302"/>
      <c r="M5" s="302"/>
      <c r="N5" s="302"/>
      <c r="O5" s="33"/>
      <c r="P5" s="188"/>
      <c r="Q5" s="188"/>
      <c r="R5" s="188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</row>
    <row r="6" spans="1:92" ht="18.75" customHeight="1" x14ac:dyDescent="0.25">
      <c r="A6" s="57" t="s">
        <v>0</v>
      </c>
      <c r="B6" s="134" t="s">
        <v>32</v>
      </c>
      <c r="C6" s="134" t="s">
        <v>34</v>
      </c>
      <c r="D6" s="134" t="s">
        <v>66</v>
      </c>
      <c r="E6" s="134" t="s">
        <v>69</v>
      </c>
      <c r="F6" s="134" t="s">
        <v>70</v>
      </c>
      <c r="G6" s="134" t="s">
        <v>71</v>
      </c>
      <c r="H6" s="134" t="s">
        <v>72</v>
      </c>
      <c r="I6" s="134" t="s">
        <v>85</v>
      </c>
      <c r="J6" s="134" t="s">
        <v>86</v>
      </c>
      <c r="K6" s="134" t="s">
        <v>87</v>
      </c>
      <c r="L6" s="134" t="s">
        <v>88</v>
      </c>
      <c r="M6" s="134" t="s">
        <v>89</v>
      </c>
      <c r="N6" s="134" t="s">
        <v>90</v>
      </c>
      <c r="O6" s="26"/>
      <c r="P6" s="189"/>
      <c r="Q6" s="189"/>
      <c r="R6" s="170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</row>
    <row r="7" spans="1:92" s="2" customFormat="1" ht="8.25" customHeight="1" x14ac:dyDescent="0.3">
      <c r="A7" s="31"/>
      <c r="B7" s="30"/>
      <c r="C7" s="30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26"/>
      <c r="P7" s="170"/>
      <c r="Q7" s="183"/>
      <c r="R7" s="170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</row>
    <row r="8" spans="1:92" x14ac:dyDescent="0.25">
      <c r="A8" s="105" t="s">
        <v>1</v>
      </c>
      <c r="B8" s="135">
        <f>SUM(C8:N8)</f>
        <v>1179861.6220999996</v>
      </c>
      <c r="C8" s="145">
        <f>C9+C11+C13+C14+C10+C12</f>
        <v>755798.87834000029</v>
      </c>
      <c r="D8" s="145">
        <f>D9+D11+D13+D14+D10+D12</f>
        <v>424062.74375999934</v>
      </c>
      <c r="E8" s="145">
        <f t="shared" ref="E8:L8" si="0">E9+E11+E13+E14+E10</f>
        <v>0</v>
      </c>
      <c r="F8" s="145">
        <f t="shared" si="0"/>
        <v>0</v>
      </c>
      <c r="G8" s="145">
        <f t="shared" si="0"/>
        <v>0</v>
      </c>
      <c r="H8" s="145">
        <f t="shared" si="0"/>
        <v>0</v>
      </c>
      <c r="I8" s="145">
        <f t="shared" si="0"/>
        <v>0</v>
      </c>
      <c r="J8" s="145">
        <f t="shared" si="0"/>
        <v>0</v>
      </c>
      <c r="K8" s="145">
        <f t="shared" si="0"/>
        <v>0</v>
      </c>
      <c r="L8" s="145">
        <f t="shared" si="0"/>
        <v>0</v>
      </c>
      <c r="M8" s="145">
        <f>M9+M11+M13+M14+M10+M12</f>
        <v>0</v>
      </c>
      <c r="N8" s="145">
        <f>N9+N11+N13+N14+N10+N12</f>
        <v>0</v>
      </c>
      <c r="O8" s="224"/>
      <c r="P8" s="189"/>
      <c r="Q8" s="170"/>
      <c r="R8" s="170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</row>
    <row r="9" spans="1:92" ht="16.649999999999999" customHeight="1" outlineLevel="1" x14ac:dyDescent="0.25">
      <c r="A9" s="106" t="s">
        <v>11</v>
      </c>
      <c r="B9" s="143">
        <f>SUM(C9:N9)</f>
        <v>719305.45364999981</v>
      </c>
      <c r="C9" s="216">
        <f>'Ene 2026'!G95-'Recaudación abierta'!C11</f>
        <v>503966.81599000038</v>
      </c>
      <c r="D9" s="216">
        <v>215338.6376599994</v>
      </c>
      <c r="E9" s="387"/>
      <c r="F9" s="387"/>
      <c r="G9" s="387"/>
      <c r="H9" s="387"/>
      <c r="I9" s="387"/>
      <c r="J9" s="388"/>
      <c r="K9" s="387"/>
      <c r="L9" s="387"/>
      <c r="M9" s="387"/>
      <c r="N9" s="387"/>
      <c r="O9" s="224"/>
      <c r="P9" s="170"/>
      <c r="Q9" s="170"/>
      <c r="R9" s="170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</row>
    <row r="10" spans="1:92" ht="16.649999999999999" customHeight="1" outlineLevel="1" x14ac:dyDescent="0.25">
      <c r="A10" s="395" t="s">
        <v>215</v>
      </c>
      <c r="B10" s="144">
        <f>SUM(C10:N10)</f>
        <v>410445.22573999991</v>
      </c>
      <c r="C10" s="216">
        <f>'Ene 2026'!G12</f>
        <v>223982.22439999989</v>
      </c>
      <c r="D10" s="216">
        <f>'Feb 2026'!G96</f>
        <v>186463.00133999999</v>
      </c>
      <c r="E10" s="216">
        <f>'Mar 2025'!G106</f>
        <v>0</v>
      </c>
      <c r="F10" s="216">
        <f>'Abr 2025'!G106</f>
        <v>0</v>
      </c>
      <c r="G10" s="216">
        <f>'May 2025'!G106</f>
        <v>0</v>
      </c>
      <c r="H10" s="216">
        <f>'Jun 2025'!G106</f>
        <v>0</v>
      </c>
      <c r="I10" s="216">
        <f>'Jul 2025'!G106</f>
        <v>0</v>
      </c>
      <c r="J10" s="216">
        <f>'Ago 2025'!G106</f>
        <v>0</v>
      </c>
      <c r="K10" s="216">
        <f>'Sept 2025'!G106</f>
        <v>0</v>
      </c>
      <c r="L10" s="216">
        <f>'Oct 2025'!G106</f>
        <v>0</v>
      </c>
      <c r="M10" s="242">
        <f>'Nov2025'!G107</f>
        <v>0</v>
      </c>
      <c r="N10" s="242">
        <f>'Dic2025'!G107</f>
        <v>0</v>
      </c>
      <c r="O10" s="224"/>
      <c r="P10" s="170"/>
      <c r="Q10" s="170"/>
      <c r="R10" s="170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</row>
    <row r="11" spans="1:92" ht="16.649999999999999" customHeight="1" outlineLevel="1" x14ac:dyDescent="0.25">
      <c r="A11" s="106" t="s">
        <v>10</v>
      </c>
      <c r="B11" s="143">
        <f t="shared" ref="B11:B22" si="1">SUM(C11:N11)</f>
        <v>3831.0587500000001</v>
      </c>
      <c r="C11" s="216">
        <v>3810.8506900000002</v>
      </c>
      <c r="D11" s="216">
        <v>20.20806</v>
      </c>
      <c r="E11" s="387"/>
      <c r="F11" s="387"/>
      <c r="G11" s="387"/>
      <c r="H11" s="387"/>
      <c r="I11" s="387"/>
      <c r="J11" s="388"/>
      <c r="K11" s="387"/>
      <c r="L11" s="387"/>
      <c r="M11" s="387"/>
      <c r="N11" s="387"/>
      <c r="O11" s="224"/>
      <c r="P11" s="170"/>
      <c r="Q11" s="170"/>
      <c r="R11" s="170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</row>
    <row r="12" spans="1:92" s="2" customFormat="1" ht="16.649999999999999" customHeight="1" outlineLevel="1" x14ac:dyDescent="0.25">
      <c r="A12" s="106" t="s">
        <v>217</v>
      </c>
      <c r="B12" s="143">
        <f>SUM(C12:N12)</f>
        <v>3394.1013899999998</v>
      </c>
      <c r="C12" s="216">
        <f>'Ene 2026'!G97</f>
        <v>1684.0000299999999</v>
      </c>
      <c r="D12" s="216">
        <f>'Feb 2026'!G97</f>
        <v>1710.1013600000001</v>
      </c>
      <c r="E12" s="216">
        <v>0</v>
      </c>
      <c r="F12" s="216">
        <v>0</v>
      </c>
      <c r="G12" s="216">
        <v>0</v>
      </c>
      <c r="H12" s="216">
        <v>0</v>
      </c>
      <c r="I12" s="216">
        <v>0</v>
      </c>
      <c r="J12" s="396">
        <v>0</v>
      </c>
      <c r="K12" s="216">
        <v>0</v>
      </c>
      <c r="L12" s="216">
        <v>0</v>
      </c>
      <c r="M12" s="216">
        <f>'Nov2025'!G108</f>
        <v>0</v>
      </c>
      <c r="N12" s="216">
        <f>'Dic2025'!G108</f>
        <v>0</v>
      </c>
      <c r="O12" s="396"/>
      <c r="P12" s="397"/>
      <c r="Q12" s="397"/>
      <c r="R12" s="397"/>
    </row>
    <row r="13" spans="1:92" ht="16.649999999999999" customHeight="1" outlineLevel="1" x14ac:dyDescent="0.25">
      <c r="A13" s="106" t="s">
        <v>15</v>
      </c>
      <c r="B13" s="143">
        <f t="shared" si="1"/>
        <v>40.603740000000002</v>
      </c>
      <c r="C13" s="216">
        <f>'Ene 2026'!G98</f>
        <v>8.0421400000000016</v>
      </c>
      <c r="D13" s="216">
        <f>'Feb 2026'!G98</f>
        <v>32.561599999999999</v>
      </c>
      <c r="E13" s="216">
        <f>'Mar 2025'!G107</f>
        <v>0</v>
      </c>
      <c r="F13" s="216">
        <f>'Abr 2025'!G107</f>
        <v>0</v>
      </c>
      <c r="G13" s="216">
        <f>'May 2025'!G107</f>
        <v>0</v>
      </c>
      <c r="H13" s="216">
        <f>'Jun 2025'!G107</f>
        <v>0</v>
      </c>
      <c r="I13" s="216">
        <f>'Jul 2025'!G107</f>
        <v>0</v>
      </c>
      <c r="J13" s="216">
        <f>'Ago 2025'!G107</f>
        <v>0</v>
      </c>
      <c r="K13" s="216">
        <f>'Sept 2025'!G107</f>
        <v>0</v>
      </c>
      <c r="L13" s="216">
        <f>'Oct 2025'!G107</f>
        <v>0</v>
      </c>
      <c r="M13" s="216">
        <f>'Nov2025'!G109</f>
        <v>0</v>
      </c>
      <c r="N13" s="216">
        <f>'Dic2025'!G109</f>
        <v>0</v>
      </c>
      <c r="O13" s="170"/>
      <c r="P13" s="170"/>
      <c r="Q13" s="170"/>
      <c r="R13" s="170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</row>
    <row r="14" spans="1:92" ht="16.649999999999999" customHeight="1" outlineLevel="1" x14ac:dyDescent="0.25">
      <c r="A14" s="107" t="s">
        <v>2</v>
      </c>
      <c r="B14" s="136">
        <f>SUM(C14:N14)</f>
        <v>42845.178830000004</v>
      </c>
      <c r="C14" s="146">
        <f t="shared" ref="C14:H14" si="2">SUM(C15:C19)</f>
        <v>22346.945090000001</v>
      </c>
      <c r="D14" s="146">
        <f t="shared" si="2"/>
        <v>20498.233740000007</v>
      </c>
      <c r="E14" s="146">
        <f t="shared" si="2"/>
        <v>0</v>
      </c>
      <c r="F14" s="146">
        <f t="shared" si="2"/>
        <v>0</v>
      </c>
      <c r="G14" s="146">
        <f t="shared" si="2"/>
        <v>0</v>
      </c>
      <c r="H14" s="146">
        <f t="shared" si="2"/>
        <v>0</v>
      </c>
      <c r="I14" s="146">
        <f t="shared" ref="I14:J14" si="3">SUM(I15:I19)</f>
        <v>0</v>
      </c>
      <c r="J14" s="146">
        <f t="shared" si="3"/>
        <v>0</v>
      </c>
      <c r="K14" s="146">
        <f t="shared" ref="K14" si="4">SUM(K15:K19)</f>
        <v>0</v>
      </c>
      <c r="L14" s="146">
        <f>SUM(L15:L19)</f>
        <v>0</v>
      </c>
      <c r="M14" s="146">
        <f>SUM(M15:M19)</f>
        <v>0</v>
      </c>
      <c r="N14" s="146">
        <f>SUM(N15:N19)</f>
        <v>0</v>
      </c>
      <c r="O14" s="224"/>
      <c r="P14" s="170"/>
      <c r="Q14" s="170"/>
      <c r="R14" s="170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</row>
    <row r="15" spans="1:92" ht="16.649999999999999" customHeight="1" outlineLevel="2" x14ac:dyDescent="0.25">
      <c r="A15" s="108" t="s">
        <v>14</v>
      </c>
      <c r="B15" s="143">
        <f t="shared" si="1"/>
        <v>14843.39636000001</v>
      </c>
      <c r="C15" s="216">
        <f>'Ene 2026'!G100</f>
        <v>5441.8242100000016</v>
      </c>
      <c r="D15" s="216">
        <f>'Feb 2026'!G100</f>
        <v>9401.5721500000072</v>
      </c>
      <c r="E15" s="216">
        <f>'Mar 2025'!G109</f>
        <v>0</v>
      </c>
      <c r="F15" s="216">
        <f>'Abr 2025'!G109</f>
        <v>0</v>
      </c>
      <c r="G15" s="216">
        <f>'May 2025'!G109</f>
        <v>0</v>
      </c>
      <c r="H15" s="216">
        <f>'Jun 2025'!G109</f>
        <v>0</v>
      </c>
      <c r="I15" s="216">
        <f>'Jul 2025'!G109</f>
        <v>0</v>
      </c>
      <c r="J15" s="216">
        <f>'Ago 2025'!G109</f>
        <v>0</v>
      </c>
      <c r="K15" s="216">
        <f>'Sept 2025'!G109</f>
        <v>0</v>
      </c>
      <c r="L15" s="216">
        <f>'Oct 2025'!G109</f>
        <v>0</v>
      </c>
      <c r="M15" s="216">
        <f>'Nov2025'!G111</f>
        <v>0</v>
      </c>
      <c r="N15" s="216">
        <f>'Dic2025'!G111</f>
        <v>0</v>
      </c>
      <c r="O15" s="224"/>
      <c r="P15" s="170"/>
      <c r="Q15" s="170"/>
      <c r="R15" s="170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</row>
    <row r="16" spans="1:92" ht="16.350000000000001" customHeight="1" outlineLevel="2" x14ac:dyDescent="0.25">
      <c r="A16" s="108" t="s">
        <v>13</v>
      </c>
      <c r="B16" s="143">
        <f t="shared" si="1"/>
        <v>24785.824259999998</v>
      </c>
      <c r="C16" s="216">
        <f>'Ene 2026'!G101</f>
        <v>15016.83584</v>
      </c>
      <c r="D16" s="216">
        <f>'Feb 2026'!G101</f>
        <v>9768.9884199999979</v>
      </c>
      <c r="E16" s="216">
        <f>'Mar 2025'!G110</f>
        <v>0</v>
      </c>
      <c r="F16" s="216">
        <f>'Abr 2025'!G110</f>
        <v>0</v>
      </c>
      <c r="G16" s="216">
        <f>'May 2025'!G110</f>
        <v>0</v>
      </c>
      <c r="H16" s="216">
        <f>'Jun 2025'!G110</f>
        <v>0</v>
      </c>
      <c r="I16" s="216">
        <f>'Jul 2025'!G110</f>
        <v>0</v>
      </c>
      <c r="J16" s="216">
        <f>'Ago 2025'!G110</f>
        <v>0</v>
      </c>
      <c r="K16" s="216">
        <f>'Sept 2025'!G110</f>
        <v>0</v>
      </c>
      <c r="L16" s="216">
        <f>'Oct 2025'!G110</f>
        <v>0</v>
      </c>
      <c r="M16" s="216">
        <f>'Nov2025'!G112</f>
        <v>0</v>
      </c>
      <c r="N16" s="216">
        <f>'Dic2025'!G112</f>
        <v>0</v>
      </c>
      <c r="O16" s="224"/>
      <c r="P16" s="170"/>
      <c r="Q16" s="170"/>
      <c r="R16" s="170"/>
      <c r="S16" s="168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</row>
    <row r="17" spans="1:44" ht="16.649999999999999" customHeight="1" outlineLevel="2" x14ac:dyDescent="0.25">
      <c r="A17" s="108" t="s">
        <v>12</v>
      </c>
      <c r="B17" s="143">
        <f t="shared" si="1"/>
        <v>3121.2177399999991</v>
      </c>
      <c r="C17" s="216">
        <f>'Ene 2026'!G102</f>
        <v>1839.577769999999</v>
      </c>
      <c r="D17" s="216">
        <f>'Feb 2026'!G102</f>
        <v>1281.6399699999999</v>
      </c>
      <c r="E17" s="216">
        <f>'Mar 2025'!G111</f>
        <v>0</v>
      </c>
      <c r="F17" s="216">
        <f>'Abr 2025'!G111</f>
        <v>0</v>
      </c>
      <c r="G17" s="216">
        <f>'May 2025'!G111</f>
        <v>0</v>
      </c>
      <c r="H17" s="216">
        <f>'Jun 2025'!G111</f>
        <v>0</v>
      </c>
      <c r="I17" s="216">
        <f>'Jul 2025'!G111</f>
        <v>0</v>
      </c>
      <c r="J17" s="216">
        <f>'Ago 2025'!G111</f>
        <v>0</v>
      </c>
      <c r="K17" s="216">
        <f>'Sept 2025'!G111</f>
        <v>0</v>
      </c>
      <c r="L17" s="216">
        <f>'Oct 2025'!G111</f>
        <v>0</v>
      </c>
      <c r="M17" s="216">
        <f>'Nov2025'!G113</f>
        <v>0</v>
      </c>
      <c r="N17" s="216">
        <f>'Dic2025'!G113</f>
        <v>0</v>
      </c>
      <c r="O17" s="224"/>
      <c r="P17" s="170"/>
      <c r="Q17" s="170"/>
      <c r="R17" s="170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</row>
    <row r="18" spans="1:44" ht="16.649999999999999" customHeight="1" outlineLevel="2" x14ac:dyDescent="0.25">
      <c r="A18" s="108" t="s">
        <v>63</v>
      </c>
      <c r="B18" s="143">
        <f t="shared" si="1"/>
        <v>94.74047000000003</v>
      </c>
      <c r="C18" s="216">
        <f>'Ene 2026'!G103</f>
        <v>48.707270000000022</v>
      </c>
      <c r="D18" s="216">
        <f>'Feb 2026'!G103</f>
        <v>46.033200000000008</v>
      </c>
      <c r="E18" s="216">
        <f>'Mar 2025'!G112</f>
        <v>0</v>
      </c>
      <c r="F18" s="216">
        <f>'Abr 2025'!G112</f>
        <v>0</v>
      </c>
      <c r="G18" s="216">
        <f>'May 2025'!G112</f>
        <v>0</v>
      </c>
      <c r="H18" s="216">
        <f>'Jun 2025'!G112</f>
        <v>0</v>
      </c>
      <c r="I18" s="216">
        <f>'Jul 2025'!G112</f>
        <v>0</v>
      </c>
      <c r="J18" s="216">
        <f>'Ago 2025'!G112</f>
        <v>0</v>
      </c>
      <c r="K18" s="216">
        <f>'Sept 2025'!G112</f>
        <v>0</v>
      </c>
      <c r="L18" s="216">
        <f>'Oct 2025'!G112</f>
        <v>0</v>
      </c>
      <c r="M18" s="216">
        <f>'Nov2025'!G114</f>
        <v>0</v>
      </c>
      <c r="N18" s="216">
        <f>'Dic2025'!G114</f>
        <v>0</v>
      </c>
      <c r="O18" s="224"/>
      <c r="P18" s="170"/>
      <c r="Q18" s="170"/>
      <c r="R18" s="170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</row>
    <row r="19" spans="1:44" ht="16.649999999999999" customHeight="1" outlineLevel="2" x14ac:dyDescent="0.25">
      <c r="A19" s="101" t="s">
        <v>67</v>
      </c>
      <c r="B19" s="143">
        <f t="shared" si="1"/>
        <v>0</v>
      </c>
      <c r="C19" s="216">
        <f>'Ene 2026'!G104</f>
        <v>0</v>
      </c>
      <c r="D19" s="216">
        <f>'Feb 2026'!G104</f>
        <v>0</v>
      </c>
      <c r="E19" s="216">
        <f>'Mar 2025'!G113</f>
        <v>0</v>
      </c>
      <c r="F19" s="216">
        <f>'Abr 2025'!G113</f>
        <v>0</v>
      </c>
      <c r="G19" s="216">
        <f>'May 2025'!G113</f>
        <v>0</v>
      </c>
      <c r="H19" s="216">
        <f>'Jun 2025'!G113</f>
        <v>0</v>
      </c>
      <c r="I19" s="216">
        <f>'Jul 2025'!G113</f>
        <v>0</v>
      </c>
      <c r="J19" s="216">
        <f>'Ago 2025'!G113</f>
        <v>0</v>
      </c>
      <c r="K19" s="216">
        <f>'Sept 2025'!G113</f>
        <v>0</v>
      </c>
      <c r="L19" s="216">
        <f>'Oct 2025'!G113</f>
        <v>0</v>
      </c>
      <c r="M19" s="216">
        <f>'Nov2025'!G115</f>
        <v>0</v>
      </c>
      <c r="N19" s="216">
        <f>'Dic2025'!G115</f>
        <v>0</v>
      </c>
      <c r="O19" s="224"/>
      <c r="P19" s="170"/>
      <c r="Q19" s="170"/>
      <c r="R19" s="170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</row>
    <row r="20" spans="1:44" s="28" customFormat="1" ht="16.649999999999999" customHeight="1" x14ac:dyDescent="0.25">
      <c r="A20" s="109" t="s">
        <v>3</v>
      </c>
      <c r="B20" s="136">
        <f>SUM(C20:N20)</f>
        <v>2163369.2550085345</v>
      </c>
      <c r="C20" s="217">
        <f t="shared" ref="C20:L20" si="5">C21+C22</f>
        <v>1250518.9704800094</v>
      </c>
      <c r="D20" s="217">
        <f t="shared" si="5"/>
        <v>912850.2845285252</v>
      </c>
      <c r="E20" s="217">
        <f t="shared" si="5"/>
        <v>0</v>
      </c>
      <c r="F20" s="217">
        <f t="shared" si="5"/>
        <v>0</v>
      </c>
      <c r="G20" s="217">
        <f t="shared" si="5"/>
        <v>0</v>
      </c>
      <c r="H20" s="217">
        <f t="shared" si="5"/>
        <v>0</v>
      </c>
      <c r="I20" s="217">
        <f t="shared" si="5"/>
        <v>0</v>
      </c>
      <c r="J20" s="217">
        <f t="shared" si="5"/>
        <v>0</v>
      </c>
      <c r="K20" s="217">
        <f t="shared" si="5"/>
        <v>0</v>
      </c>
      <c r="L20" s="217">
        <f t="shared" si="5"/>
        <v>0</v>
      </c>
      <c r="M20" s="217">
        <f t="shared" ref="M20:N20" si="6">M21+M22</f>
        <v>0</v>
      </c>
      <c r="N20" s="217">
        <f t="shared" si="6"/>
        <v>0</v>
      </c>
      <c r="O20" s="224"/>
      <c r="P20" s="170"/>
      <c r="Q20" s="190"/>
      <c r="R20" s="190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</row>
    <row r="21" spans="1:44" ht="16.649999999999999" customHeight="1" outlineLevel="1" x14ac:dyDescent="0.25">
      <c r="A21" s="107" t="s">
        <v>65</v>
      </c>
      <c r="B21" s="143">
        <f t="shared" si="1"/>
        <v>1678526.6428400087</v>
      </c>
      <c r="C21" s="216">
        <f>'Ene 2026'!G105</f>
        <v>1009302.541240008</v>
      </c>
      <c r="D21" s="216">
        <f>'Feb 2026'!G105</f>
        <v>669224.10160000063</v>
      </c>
      <c r="E21" s="216">
        <f>'Mar 2025'!G114</f>
        <v>0</v>
      </c>
      <c r="F21" s="216">
        <f>'Abr 2025'!G114</f>
        <v>0</v>
      </c>
      <c r="G21" s="216">
        <f>'May 2025'!G114</f>
        <v>0</v>
      </c>
      <c r="H21" s="216">
        <f>'Jun 2025'!G114</f>
        <v>0</v>
      </c>
      <c r="I21" s="216">
        <f>'Jul 2025'!G114</f>
        <v>0</v>
      </c>
      <c r="J21" s="216">
        <f>'Ago 2025'!G114</f>
        <v>0</v>
      </c>
      <c r="K21" s="216">
        <f>'Sept 2025'!G114</f>
        <v>0</v>
      </c>
      <c r="L21" s="216">
        <f>'Oct 2025'!G114</f>
        <v>0</v>
      </c>
      <c r="M21" s="216">
        <f>'Nov2025'!G116</f>
        <v>0</v>
      </c>
      <c r="N21" s="216">
        <f>'Dic2025'!G116</f>
        <v>0</v>
      </c>
      <c r="O21" s="224"/>
      <c r="P21" s="170"/>
      <c r="Q21" s="170"/>
      <c r="R21" s="170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</row>
    <row r="22" spans="1:44" ht="16.649999999999999" customHeight="1" outlineLevel="1" x14ac:dyDescent="0.25">
      <c r="A22" s="107" t="s">
        <v>38</v>
      </c>
      <c r="B22" s="143">
        <f t="shared" si="1"/>
        <v>484842.6121685261</v>
      </c>
      <c r="C22" s="216">
        <f>'Ene 2026'!G118</f>
        <v>241216.42924000151</v>
      </c>
      <c r="D22" s="216">
        <f>'Feb 2026'!G118</f>
        <v>243626.18292852459</v>
      </c>
      <c r="E22" s="216">
        <f>'Mar 2025'!G127</f>
        <v>0</v>
      </c>
      <c r="F22" s="216">
        <f>'Abr 2025'!G127</f>
        <v>0</v>
      </c>
      <c r="G22" s="216">
        <f>'May 2025'!G127</f>
        <v>0</v>
      </c>
      <c r="H22" s="216">
        <f>'Jun 2025'!G127</f>
        <v>0</v>
      </c>
      <c r="I22" s="216">
        <f>'Jul 2025'!G127</f>
        <v>0</v>
      </c>
      <c r="J22" s="216">
        <f>'Ago 2025'!G127</f>
        <v>0</v>
      </c>
      <c r="K22" s="216">
        <f>'Sept 2025'!G127</f>
        <v>0</v>
      </c>
      <c r="L22" s="216">
        <f>'Oct 2025'!G127</f>
        <v>0</v>
      </c>
      <c r="M22" s="216">
        <f>'Nov2025'!G129</f>
        <v>0</v>
      </c>
      <c r="N22" s="216">
        <f>'Dic2025'!G129</f>
        <v>0</v>
      </c>
      <c r="O22" s="224"/>
      <c r="P22" s="170"/>
      <c r="Q22" s="170"/>
      <c r="R22" s="170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</row>
    <row r="23" spans="1:44" s="28" customFormat="1" ht="16.649999999999999" customHeight="1" x14ac:dyDescent="0.25">
      <c r="A23" s="109" t="s">
        <v>4</v>
      </c>
      <c r="B23" s="136">
        <f>SUM(C23:N23)</f>
        <v>166387.11730000022</v>
      </c>
      <c r="C23" s="217">
        <f t="shared" ref="C23:I23" si="7">C24+C46</f>
        <v>96466.511569999988</v>
      </c>
      <c r="D23" s="217">
        <f t="shared" si="7"/>
        <v>69920.605730000243</v>
      </c>
      <c r="E23" s="217">
        <f t="shared" si="7"/>
        <v>0</v>
      </c>
      <c r="F23" s="217">
        <f t="shared" si="7"/>
        <v>0</v>
      </c>
      <c r="G23" s="217">
        <f t="shared" si="7"/>
        <v>0</v>
      </c>
      <c r="H23" s="217">
        <f t="shared" si="7"/>
        <v>0</v>
      </c>
      <c r="I23" s="217">
        <f t="shared" si="7"/>
        <v>0</v>
      </c>
      <c r="J23" s="217">
        <f t="shared" ref="J23:K23" si="8">J24+J46</f>
        <v>0</v>
      </c>
      <c r="K23" s="217">
        <f t="shared" si="8"/>
        <v>0</v>
      </c>
      <c r="L23" s="217">
        <f>L24+L46</f>
        <v>0</v>
      </c>
      <c r="M23" s="217">
        <f>M24+M46</f>
        <v>0</v>
      </c>
      <c r="N23" s="217">
        <f>N24+N46</f>
        <v>0</v>
      </c>
      <c r="O23" s="224"/>
      <c r="P23" s="170"/>
      <c r="Q23" s="190"/>
      <c r="R23" s="190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</row>
    <row r="24" spans="1:44" ht="16.649999999999999" customHeight="1" outlineLevel="1" x14ac:dyDescent="0.25">
      <c r="A24" s="96" t="s">
        <v>41</v>
      </c>
      <c r="B24" s="136">
        <f>SUM(C24:N24)</f>
        <v>121894.00468000025</v>
      </c>
      <c r="C24" s="217">
        <f>'Ene 2026'!G106</f>
        <v>74233.64611999999</v>
      </c>
      <c r="D24" s="217">
        <f>'Feb 2026'!G106</f>
        <v>47660.358560000248</v>
      </c>
      <c r="E24" s="217">
        <f>'Mar 2025'!G115</f>
        <v>0</v>
      </c>
      <c r="F24" s="217">
        <f>'Abr 2025'!G115</f>
        <v>0</v>
      </c>
      <c r="G24" s="217">
        <f>'May 2025'!G115</f>
        <v>0</v>
      </c>
      <c r="H24" s="217">
        <f>'Jun 2025'!G115</f>
        <v>0</v>
      </c>
      <c r="I24" s="315">
        <f>'Jul 2025'!G115</f>
        <v>0</v>
      </c>
      <c r="J24" s="217">
        <f>'Ago 2025'!G115</f>
        <v>0</v>
      </c>
      <c r="K24" s="217">
        <f>'Sept 2025'!G115</f>
        <v>0</v>
      </c>
      <c r="L24" s="146">
        <f>'Oct 2025'!G115</f>
        <v>0</v>
      </c>
      <c r="M24" s="146">
        <f>'Nov2025'!G117</f>
        <v>0</v>
      </c>
      <c r="N24" s="146">
        <f>'Dic2025'!G117</f>
        <v>0</v>
      </c>
      <c r="O24" s="224"/>
      <c r="P24" s="170"/>
      <c r="Q24" s="170"/>
      <c r="R24" s="170"/>
      <c r="S24" s="215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</row>
    <row r="25" spans="1:44" ht="16.649999999999999" customHeight="1" outlineLevel="2" x14ac:dyDescent="0.25">
      <c r="A25" s="240" t="s">
        <v>98</v>
      </c>
      <c r="B25" s="143">
        <f>SUM(C25:N25)</f>
        <v>0</v>
      </c>
      <c r="C25" s="216">
        <v>0</v>
      </c>
      <c r="D25" s="216">
        <v>0</v>
      </c>
      <c r="E25" s="137">
        <v>0</v>
      </c>
      <c r="F25" s="137">
        <v>0</v>
      </c>
      <c r="G25" s="137">
        <v>0</v>
      </c>
      <c r="H25" s="335">
        <v>0</v>
      </c>
      <c r="I25" s="335">
        <v>0</v>
      </c>
      <c r="J25" s="354">
        <v>0</v>
      </c>
      <c r="K25" s="335">
        <v>0</v>
      </c>
      <c r="L25" s="335">
        <v>0</v>
      </c>
      <c r="M25" s="335">
        <v>0</v>
      </c>
      <c r="N25" s="378">
        <v>0</v>
      </c>
      <c r="O25" s="367"/>
      <c r="P25" s="170"/>
      <c r="Q25" s="170"/>
      <c r="R25" s="170"/>
      <c r="S25" s="215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</row>
    <row r="26" spans="1:44" ht="16.649999999999999" customHeight="1" outlineLevel="2" x14ac:dyDescent="0.3">
      <c r="A26" s="240" t="s">
        <v>99</v>
      </c>
      <c r="B26" s="143">
        <f t="shared" ref="B26:B45" si="9">SUM(C26:N26)</f>
        <v>8921.4092299999993</v>
      </c>
      <c r="C26" s="216">
        <v>4171.4043799999981</v>
      </c>
      <c r="D26" s="389">
        <v>4750.0048500000012</v>
      </c>
      <c r="E26" s="389"/>
      <c r="F26" s="389"/>
      <c r="G26" s="389"/>
      <c r="H26" s="390"/>
      <c r="I26" s="390"/>
      <c r="J26" s="391"/>
      <c r="K26" s="390"/>
      <c r="L26" s="390"/>
      <c r="M26" s="390"/>
      <c r="N26" s="390"/>
      <c r="O26" s="367"/>
      <c r="P26" s="318"/>
      <c r="Q26" s="319"/>
      <c r="R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</row>
    <row r="27" spans="1:44" ht="16.649999999999999" customHeight="1" outlineLevel="2" x14ac:dyDescent="0.3">
      <c r="A27" s="240" t="s">
        <v>100</v>
      </c>
      <c r="B27" s="143">
        <f t="shared" si="9"/>
        <v>3.3E-3</v>
      </c>
      <c r="C27" s="216">
        <v>2.9999999999999997E-4</v>
      </c>
      <c r="D27" s="389">
        <v>3.0000000000000001E-3</v>
      </c>
      <c r="E27" s="392"/>
      <c r="F27" s="392"/>
      <c r="G27" s="389"/>
      <c r="H27" s="390"/>
      <c r="I27" s="390"/>
      <c r="J27" s="391"/>
      <c r="K27" s="390"/>
      <c r="L27" s="390"/>
      <c r="M27" s="390"/>
      <c r="N27" s="390"/>
      <c r="O27" s="367"/>
      <c r="P27" s="318"/>
      <c r="Q27" s="319"/>
      <c r="R27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</row>
    <row r="28" spans="1:44" ht="16.649999999999999" customHeight="1" outlineLevel="2" x14ac:dyDescent="0.3">
      <c r="A28" s="240" t="s">
        <v>101</v>
      </c>
      <c r="B28" s="143">
        <f t="shared" si="9"/>
        <v>0</v>
      </c>
      <c r="C28" s="216">
        <v>0</v>
      </c>
      <c r="D28" s="389">
        <v>0</v>
      </c>
      <c r="E28" s="389"/>
      <c r="F28" s="389"/>
      <c r="G28" s="389"/>
      <c r="H28" s="390"/>
      <c r="I28" s="390"/>
      <c r="J28" s="391"/>
      <c r="K28" s="390"/>
      <c r="L28" s="390"/>
      <c r="M28" s="390"/>
      <c r="N28" s="390"/>
      <c r="O28" s="367"/>
      <c r="P28" s="318"/>
      <c r="Q28" s="319"/>
      <c r="R28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</row>
    <row r="29" spans="1:44" ht="16.649999999999999" customHeight="1" outlineLevel="2" x14ac:dyDescent="0.3">
      <c r="A29" s="240" t="s">
        <v>102</v>
      </c>
      <c r="B29" s="143">
        <f t="shared" si="9"/>
        <v>828.42691000000013</v>
      </c>
      <c r="C29" s="216">
        <v>423.56960000000009</v>
      </c>
      <c r="D29" s="389">
        <v>404.85730999999998</v>
      </c>
      <c r="E29" s="389"/>
      <c r="F29" s="389"/>
      <c r="G29" s="389"/>
      <c r="H29" s="390"/>
      <c r="I29" s="390"/>
      <c r="J29" s="391"/>
      <c r="K29" s="390"/>
      <c r="L29" s="390"/>
      <c r="M29" s="390"/>
      <c r="N29" s="390"/>
      <c r="O29" s="367"/>
      <c r="P29" s="318"/>
      <c r="Q29" s="319"/>
      <c r="R29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</row>
    <row r="30" spans="1:44" ht="16.649999999999999" customHeight="1" outlineLevel="2" x14ac:dyDescent="0.3">
      <c r="A30" s="240" t="s">
        <v>103</v>
      </c>
      <c r="B30" s="143">
        <f t="shared" si="9"/>
        <v>12402.68274</v>
      </c>
      <c r="C30" s="216">
        <v>6722.7609700000012</v>
      </c>
      <c r="D30" s="389">
        <v>5679.9217699999999</v>
      </c>
      <c r="E30" s="389"/>
      <c r="F30" s="389"/>
      <c r="G30" s="389"/>
      <c r="H30" s="390"/>
      <c r="I30" s="390"/>
      <c r="J30" s="391"/>
      <c r="K30" s="390"/>
      <c r="L30" s="390"/>
      <c r="M30" s="390"/>
      <c r="N30" s="390"/>
      <c r="O30" s="367"/>
      <c r="P30" s="318"/>
      <c r="Q30" s="319"/>
      <c r="R30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</row>
    <row r="31" spans="1:44" ht="16.649999999999999" customHeight="1" outlineLevel="2" x14ac:dyDescent="0.3">
      <c r="A31" s="240" t="s">
        <v>104</v>
      </c>
      <c r="B31" s="143">
        <f t="shared" si="9"/>
        <v>2742.4548800000002</v>
      </c>
      <c r="C31" s="216">
        <v>1379.4583</v>
      </c>
      <c r="D31" s="389">
        <v>1362.99658</v>
      </c>
      <c r="E31" s="389"/>
      <c r="F31" s="389"/>
      <c r="G31" s="389"/>
      <c r="H31" s="390"/>
      <c r="I31" s="390"/>
      <c r="J31" s="391"/>
      <c r="K31" s="390"/>
      <c r="L31" s="390"/>
      <c r="M31" s="390"/>
      <c r="N31" s="390"/>
      <c r="O31" s="367"/>
      <c r="P31" s="318"/>
      <c r="Q31" s="319"/>
      <c r="R31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</row>
    <row r="32" spans="1:44" ht="16.649999999999999" customHeight="1" outlineLevel="2" x14ac:dyDescent="0.3">
      <c r="A32" s="240" t="s">
        <v>105</v>
      </c>
      <c r="B32" s="143">
        <f t="shared" si="9"/>
        <v>87525.25821</v>
      </c>
      <c r="C32" s="216">
        <v>56203.654240000003</v>
      </c>
      <c r="D32" s="389">
        <v>31321.60397</v>
      </c>
      <c r="E32" s="389"/>
      <c r="F32" s="389"/>
      <c r="G32" s="389"/>
      <c r="H32" s="390"/>
      <c r="I32" s="390"/>
      <c r="J32" s="391"/>
      <c r="K32" s="390"/>
      <c r="L32" s="390"/>
      <c r="M32" s="390"/>
      <c r="N32" s="390"/>
      <c r="O32" s="367"/>
      <c r="P32" s="318"/>
      <c r="Q32" s="319"/>
      <c r="R32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</row>
    <row r="33" spans="1:90" ht="16.649999999999999" customHeight="1" outlineLevel="2" x14ac:dyDescent="0.3">
      <c r="A33" s="240" t="s">
        <v>106</v>
      </c>
      <c r="B33" s="143">
        <f t="shared" si="9"/>
        <v>1.6000000000000001E-4</v>
      </c>
      <c r="C33" s="216">
        <v>0</v>
      </c>
      <c r="D33" s="389">
        <v>1.6000000000000001E-4</v>
      </c>
      <c r="E33" s="389"/>
      <c r="F33" s="389"/>
      <c r="G33" s="389"/>
      <c r="H33" s="390"/>
      <c r="I33" s="390"/>
      <c r="J33" s="391"/>
      <c r="K33" s="390"/>
      <c r="L33" s="390"/>
      <c r="M33" s="390"/>
      <c r="N33" s="390"/>
      <c r="O33" s="367"/>
      <c r="P33" s="318"/>
      <c r="Q33" s="319"/>
      <c r="R33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</row>
    <row r="34" spans="1:90" ht="16.649999999999999" customHeight="1" outlineLevel="2" x14ac:dyDescent="0.3">
      <c r="A34" s="240" t="s">
        <v>107</v>
      </c>
      <c r="B34" s="143">
        <f t="shared" si="9"/>
        <v>0</v>
      </c>
      <c r="C34" s="216">
        <v>0</v>
      </c>
      <c r="D34" s="389">
        <v>0</v>
      </c>
      <c r="E34" s="389"/>
      <c r="F34" s="389"/>
      <c r="G34" s="389"/>
      <c r="H34" s="390"/>
      <c r="I34" s="390"/>
      <c r="J34" s="391"/>
      <c r="K34" s="390"/>
      <c r="L34" s="390"/>
      <c r="M34" s="390"/>
      <c r="N34" s="390"/>
      <c r="O34" s="367"/>
      <c r="P34" s="318"/>
      <c r="Q34" s="319"/>
      <c r="R34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</row>
    <row r="35" spans="1:90" ht="16.649999999999999" customHeight="1" outlineLevel="2" x14ac:dyDescent="0.3">
      <c r="A35" s="240" t="s">
        <v>108</v>
      </c>
      <c r="B35" s="143">
        <f t="shared" si="9"/>
        <v>0</v>
      </c>
      <c r="C35" s="216">
        <v>0</v>
      </c>
      <c r="D35" s="389">
        <v>0</v>
      </c>
      <c r="E35" s="389"/>
      <c r="F35" s="389"/>
      <c r="G35" s="389"/>
      <c r="H35" s="390"/>
      <c r="I35" s="390"/>
      <c r="J35" s="391"/>
      <c r="K35" s="390"/>
      <c r="L35" s="390"/>
      <c r="M35" s="390"/>
      <c r="N35" s="390"/>
      <c r="O35" s="367"/>
      <c r="P35" s="318"/>
      <c r="Q35" s="319"/>
      <c r="R35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</row>
    <row r="36" spans="1:90" ht="16.649999999999999" customHeight="1" outlineLevel="2" x14ac:dyDescent="0.3">
      <c r="A36" s="241" t="s">
        <v>109</v>
      </c>
      <c r="B36" s="143">
        <f t="shared" si="9"/>
        <v>0</v>
      </c>
      <c r="C36" s="216">
        <v>0</v>
      </c>
      <c r="D36" s="389">
        <v>0</v>
      </c>
      <c r="E36" s="389"/>
      <c r="F36" s="389"/>
      <c r="G36" s="389"/>
      <c r="H36" s="390"/>
      <c r="I36" s="390"/>
      <c r="J36" s="391"/>
      <c r="K36" s="390"/>
      <c r="L36" s="390"/>
      <c r="M36" s="390"/>
      <c r="N36" s="390"/>
      <c r="O36" s="367"/>
      <c r="P36" s="318"/>
      <c r="Q36" s="319"/>
      <c r="R3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</row>
    <row r="37" spans="1:90" ht="16.649999999999999" customHeight="1" outlineLevel="2" x14ac:dyDescent="0.3">
      <c r="A37" s="241" t="s">
        <v>110</v>
      </c>
      <c r="B37" s="143">
        <f t="shared" si="9"/>
        <v>80.143969999999996</v>
      </c>
      <c r="C37" s="216">
        <v>48.580799999999982</v>
      </c>
      <c r="D37" s="389">
        <v>31.56317000000001</v>
      </c>
      <c r="E37" s="389"/>
      <c r="F37" s="389"/>
      <c r="G37" s="389"/>
      <c r="H37" s="390"/>
      <c r="I37" s="390"/>
      <c r="J37" s="391"/>
      <c r="K37" s="390"/>
      <c r="L37" s="390"/>
      <c r="M37" s="390"/>
      <c r="N37" s="390"/>
      <c r="O37" s="367"/>
      <c r="P37" s="318"/>
      <c r="Q37" s="319"/>
      <c r="R37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</row>
    <row r="38" spans="1:90" ht="16.649999999999999" customHeight="1" outlineLevel="2" x14ac:dyDescent="0.3">
      <c r="A38" s="241" t="s">
        <v>111</v>
      </c>
      <c r="B38" s="143">
        <f t="shared" si="9"/>
        <v>2910.09328</v>
      </c>
      <c r="C38" s="216">
        <v>1693.71929</v>
      </c>
      <c r="D38" s="389">
        <v>1216.37399</v>
      </c>
      <c r="E38" s="389"/>
      <c r="F38" s="389"/>
      <c r="G38" s="389"/>
      <c r="H38" s="390"/>
      <c r="I38" s="390"/>
      <c r="J38" s="391"/>
      <c r="K38" s="390"/>
      <c r="L38" s="390"/>
      <c r="M38" s="390"/>
      <c r="N38" s="390"/>
      <c r="O38" s="367"/>
      <c r="P38" s="318"/>
      <c r="Q38" s="319"/>
      <c r="R38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</row>
    <row r="39" spans="1:90" ht="16.649999999999999" customHeight="1" outlineLevel="2" x14ac:dyDescent="0.3">
      <c r="A39" s="241" t="s">
        <v>112</v>
      </c>
      <c r="B39" s="143">
        <f t="shared" si="9"/>
        <v>0</v>
      </c>
      <c r="C39" s="216">
        <v>0</v>
      </c>
      <c r="D39" s="389">
        <v>0</v>
      </c>
      <c r="E39" s="389"/>
      <c r="F39" s="389"/>
      <c r="G39" s="389"/>
      <c r="H39" s="390"/>
      <c r="I39" s="390"/>
      <c r="J39" s="391"/>
      <c r="K39" s="390"/>
      <c r="L39" s="390"/>
      <c r="M39" s="390"/>
      <c r="N39" s="390"/>
      <c r="O39" s="367"/>
      <c r="P39" s="318"/>
      <c r="Q39" s="319"/>
      <c r="R39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</row>
    <row r="40" spans="1:90" ht="16.649999999999999" customHeight="1" outlineLevel="2" x14ac:dyDescent="0.3">
      <c r="A40" s="241" t="s">
        <v>113</v>
      </c>
      <c r="B40" s="143">
        <f t="shared" si="9"/>
        <v>1631.5344699999996</v>
      </c>
      <c r="C40" s="216">
        <v>842.52163999999993</v>
      </c>
      <c r="D40" s="389">
        <v>789.01282999999978</v>
      </c>
      <c r="E40" s="389"/>
      <c r="F40" s="389"/>
      <c r="G40" s="389"/>
      <c r="H40" s="390"/>
      <c r="I40" s="390"/>
      <c r="J40" s="391"/>
      <c r="K40" s="390"/>
      <c r="L40" s="390"/>
      <c r="M40" s="390"/>
      <c r="N40" s="390"/>
      <c r="O40" s="367"/>
      <c r="P40" s="318"/>
      <c r="Q40" s="319"/>
      <c r="R40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</row>
    <row r="41" spans="1:90" ht="16.649999999999999" customHeight="1" outlineLevel="2" x14ac:dyDescent="0.25">
      <c r="A41" s="241" t="s">
        <v>114</v>
      </c>
      <c r="B41" s="143">
        <f t="shared" si="9"/>
        <v>0</v>
      </c>
      <c r="C41" s="216">
        <v>0</v>
      </c>
      <c r="D41" s="389">
        <v>0</v>
      </c>
      <c r="E41" s="389"/>
      <c r="F41" s="389"/>
      <c r="G41" s="389"/>
      <c r="H41" s="390"/>
      <c r="I41" s="390"/>
      <c r="J41" s="391"/>
      <c r="K41" s="390"/>
      <c r="L41" s="390"/>
      <c r="M41" s="390"/>
      <c r="N41" s="390"/>
      <c r="O41" s="367"/>
      <c r="P41" s="170"/>
      <c r="Q41" s="170"/>
      <c r="R41" s="170"/>
      <c r="S41" s="215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</row>
    <row r="42" spans="1:90" ht="16.649999999999999" customHeight="1" outlineLevel="2" x14ac:dyDescent="0.25">
      <c r="A42" s="241" t="s">
        <v>115</v>
      </c>
      <c r="B42" s="143">
        <f t="shared" si="9"/>
        <v>0</v>
      </c>
      <c r="C42" s="216">
        <v>0</v>
      </c>
      <c r="D42" s="389">
        <v>0</v>
      </c>
      <c r="E42" s="389"/>
      <c r="F42" s="389"/>
      <c r="G42" s="389"/>
      <c r="H42" s="390"/>
      <c r="I42" s="390"/>
      <c r="J42" s="391"/>
      <c r="K42" s="390"/>
      <c r="L42" s="390"/>
      <c r="M42" s="390"/>
      <c r="N42" s="390"/>
      <c r="O42" s="367"/>
      <c r="P42" s="170"/>
      <c r="Q42" s="170"/>
      <c r="R42" s="170"/>
      <c r="S42" s="215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</row>
    <row r="43" spans="1:90" ht="16.649999999999999" customHeight="1" outlineLevel="2" x14ac:dyDescent="0.25">
      <c r="A43" s="241" t="s">
        <v>116</v>
      </c>
      <c r="B43" s="143">
        <f t="shared" si="9"/>
        <v>4851.9975300000006</v>
      </c>
      <c r="C43" s="216">
        <v>2747.9766</v>
      </c>
      <c r="D43" s="389">
        <v>2104.0209300000001</v>
      </c>
      <c r="E43" s="389"/>
      <c r="F43" s="389"/>
      <c r="G43" s="389"/>
      <c r="H43" s="390"/>
      <c r="I43" s="390"/>
      <c r="J43" s="391"/>
      <c r="K43" s="390"/>
      <c r="L43" s="390"/>
      <c r="M43" s="390"/>
      <c r="N43" s="390"/>
      <c r="O43" s="224"/>
      <c r="P43" s="170"/>
      <c r="Q43" s="170"/>
      <c r="R43" s="170"/>
      <c r="S43" s="215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</row>
    <row r="44" spans="1:90" ht="16.649999999999999" customHeight="1" outlineLevel="2" x14ac:dyDescent="0.25">
      <c r="A44" s="241" t="s">
        <v>117</v>
      </c>
      <c r="B44" s="143">
        <f t="shared" si="9"/>
        <v>0</v>
      </c>
      <c r="C44" s="216">
        <v>0</v>
      </c>
      <c r="D44" s="389">
        <v>0</v>
      </c>
      <c r="E44" s="389"/>
      <c r="F44" s="389"/>
      <c r="G44" s="389"/>
      <c r="H44" s="390"/>
      <c r="I44" s="390"/>
      <c r="J44" s="391"/>
      <c r="K44" s="390"/>
      <c r="L44" s="390"/>
      <c r="M44" s="390"/>
      <c r="N44" s="390"/>
      <c r="O44" s="224"/>
      <c r="P44" s="170"/>
      <c r="Q44" s="170"/>
      <c r="R44" s="170"/>
      <c r="S44" s="215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</row>
    <row r="45" spans="1:90" ht="16.649999999999999" customHeight="1" outlineLevel="2" x14ac:dyDescent="0.25">
      <c r="A45" s="241" t="s">
        <v>118</v>
      </c>
      <c r="B45" s="143">
        <f t="shared" si="9"/>
        <v>0</v>
      </c>
      <c r="C45" s="216">
        <v>0</v>
      </c>
      <c r="D45" s="389">
        <v>0</v>
      </c>
      <c r="E45" s="389"/>
      <c r="F45" s="389"/>
      <c r="G45" s="389"/>
      <c r="H45" s="390"/>
      <c r="I45" s="390"/>
      <c r="J45" s="391"/>
      <c r="K45" s="390"/>
      <c r="L45" s="390"/>
      <c r="M45" s="390"/>
      <c r="N45" s="390"/>
      <c r="O45" s="224"/>
      <c r="P45" s="170"/>
      <c r="Q45" s="170"/>
      <c r="R45" s="170"/>
      <c r="S45" s="215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</row>
    <row r="46" spans="1:90" s="28" customFormat="1" ht="16.649999999999999" customHeight="1" outlineLevel="1" x14ac:dyDescent="0.25">
      <c r="A46" s="148" t="s">
        <v>39</v>
      </c>
      <c r="B46" s="136">
        <f t="shared" ref="B46:B56" si="10">SUM(C46:N46)</f>
        <v>44493.112619999993</v>
      </c>
      <c r="C46" s="146">
        <f>'Ene 2026'!G119</f>
        <v>22232.865450000001</v>
      </c>
      <c r="D46" s="146">
        <f>'Feb 2026'!G119</f>
        <v>22260.247169999991</v>
      </c>
      <c r="E46" s="146">
        <f>'Mar 2025'!G128</f>
        <v>0</v>
      </c>
      <c r="F46" s="146">
        <f>'Abr 2025'!G128</f>
        <v>0</v>
      </c>
      <c r="G46" s="146">
        <f>'May 2025'!G128</f>
        <v>0</v>
      </c>
      <c r="H46" s="146">
        <f>'Jun 2025'!G128</f>
        <v>0</v>
      </c>
      <c r="I46" s="146">
        <f>'Jul 2025'!G128</f>
        <v>0</v>
      </c>
      <c r="J46" s="146">
        <f>'Ago 2025'!G128</f>
        <v>0</v>
      </c>
      <c r="K46" s="146">
        <f>'Sept 2025'!G128</f>
        <v>0</v>
      </c>
      <c r="L46" s="146">
        <f>'Oct 2025'!G128</f>
        <v>0</v>
      </c>
      <c r="M46" s="146">
        <f>'Nov2025'!G130</f>
        <v>0</v>
      </c>
      <c r="N46" s="146">
        <f>'Dic2025'!G130</f>
        <v>0</v>
      </c>
      <c r="O46" s="224"/>
      <c r="P46" s="170"/>
      <c r="Q46" s="190"/>
      <c r="R46" s="190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</row>
    <row r="47" spans="1:90" ht="16.649999999999999" customHeight="1" x14ac:dyDescent="0.25">
      <c r="A47" s="109" t="s">
        <v>18</v>
      </c>
      <c r="B47" s="136">
        <f t="shared" si="10"/>
        <v>8016.4297400000005</v>
      </c>
      <c r="C47" s="146">
        <f>'Ene 2026'!G107</f>
        <v>3872.880149999999</v>
      </c>
      <c r="D47" s="146">
        <f>'Feb 2026'!G107</f>
        <v>4143.5495900000014</v>
      </c>
      <c r="E47" s="146">
        <f>'Mar 2025'!G116</f>
        <v>0</v>
      </c>
      <c r="F47" s="146">
        <f>'Abr 2025'!G116</f>
        <v>0</v>
      </c>
      <c r="G47" s="146">
        <f>'May 2025'!G116</f>
        <v>0</v>
      </c>
      <c r="H47" s="146">
        <f>'Jun 2025'!G116</f>
        <v>0</v>
      </c>
      <c r="I47" s="146">
        <f>'Jul 2025'!G116</f>
        <v>0</v>
      </c>
      <c r="J47" s="146">
        <f>'Ago 2025'!G116</f>
        <v>0</v>
      </c>
      <c r="K47" s="146">
        <f>'Sept 2025'!G116</f>
        <v>0</v>
      </c>
      <c r="L47" s="146">
        <f>'Oct 2025'!G116</f>
        <v>0</v>
      </c>
      <c r="M47" s="146">
        <f>'Nov2025'!G118</f>
        <v>0</v>
      </c>
      <c r="N47" s="146">
        <f>'Dic2025'!G118</f>
        <v>0</v>
      </c>
      <c r="O47" s="224"/>
      <c r="P47" s="170"/>
      <c r="Q47" s="190"/>
      <c r="R47" s="190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</row>
    <row r="48" spans="1:90" ht="16.649999999999999" customHeight="1" x14ac:dyDescent="0.25">
      <c r="A48" s="109" t="s">
        <v>5</v>
      </c>
      <c r="B48" s="136">
        <f t="shared" si="10"/>
        <v>40740.451960000006</v>
      </c>
      <c r="C48" s="146">
        <f>'Ene 2026'!G108</f>
        <v>22542.466300000229</v>
      </c>
      <c r="D48" s="146">
        <f>'Feb 2026'!G108</f>
        <v>18197.98565999978</v>
      </c>
      <c r="E48" s="146">
        <f>'Mar 2025'!G117</f>
        <v>0</v>
      </c>
      <c r="F48" s="146">
        <f>'Abr 2025'!G117</f>
        <v>0</v>
      </c>
      <c r="G48" s="146">
        <f>'May 2025'!G117</f>
        <v>0</v>
      </c>
      <c r="H48" s="146">
        <f>'Jun 2025'!G117</f>
        <v>0</v>
      </c>
      <c r="I48" s="146">
        <f>'Jul 2025'!G117</f>
        <v>0</v>
      </c>
      <c r="J48" s="146">
        <f>'Ago 2025'!G117</f>
        <v>0</v>
      </c>
      <c r="K48" s="146">
        <f>'Sept 2025'!G117</f>
        <v>0</v>
      </c>
      <c r="L48" s="146">
        <f>'Oct 2025'!G117</f>
        <v>0</v>
      </c>
      <c r="M48" s="146">
        <f>'Nov2025'!G119</f>
        <v>0</v>
      </c>
      <c r="N48" s="146">
        <f>'Dic2025'!G119</f>
        <v>0</v>
      </c>
      <c r="O48" s="224"/>
      <c r="P48" s="170"/>
      <c r="Q48" s="190"/>
      <c r="R48" s="190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</row>
    <row r="49" spans="1:44" ht="16.649999999999999" customHeight="1" x14ac:dyDescent="0.25">
      <c r="A49" s="109" t="s">
        <v>6</v>
      </c>
      <c r="B49" s="136">
        <f t="shared" si="10"/>
        <v>244464.90946</v>
      </c>
      <c r="C49" s="146">
        <f>'Ene 2026'!G109</f>
        <v>136589.36762</v>
      </c>
      <c r="D49" s="146">
        <f>'Feb 2026'!G109</f>
        <v>107875.54184000001</v>
      </c>
      <c r="E49" s="146">
        <f>'Mar 2025'!G118</f>
        <v>0</v>
      </c>
      <c r="F49" s="146">
        <f>'Abr 2025'!G118</f>
        <v>0</v>
      </c>
      <c r="G49" s="146">
        <f>'May 2025'!G118</f>
        <v>0</v>
      </c>
      <c r="H49" s="146">
        <f>'Jun 2025'!G118</f>
        <v>0</v>
      </c>
      <c r="I49" s="146">
        <f>'Jul 2025'!G118</f>
        <v>0</v>
      </c>
      <c r="J49" s="146">
        <f>'Ago 2025'!G118</f>
        <v>0</v>
      </c>
      <c r="K49" s="146">
        <f>'Sept 2025'!G118</f>
        <v>0</v>
      </c>
      <c r="L49" s="146">
        <f>'Oct 2025'!G118</f>
        <v>0</v>
      </c>
      <c r="M49" s="146">
        <f>'Nov2025'!G120</f>
        <v>0</v>
      </c>
      <c r="N49" s="146">
        <f>'Dic2025'!G120</f>
        <v>0</v>
      </c>
      <c r="O49" s="224"/>
      <c r="P49" s="220"/>
      <c r="Q49" s="170"/>
      <c r="R49" s="170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</row>
    <row r="50" spans="1:44" ht="16.649999999999999" customHeight="1" x14ac:dyDescent="0.25">
      <c r="A50" s="109" t="s">
        <v>16</v>
      </c>
      <c r="B50" s="136">
        <f t="shared" si="10"/>
        <v>5308.9990299999999</v>
      </c>
      <c r="C50" s="146">
        <f>'Ene 2026'!G110</f>
        <v>3036.88796</v>
      </c>
      <c r="D50" s="146">
        <f>'Feb 2026'!G110</f>
        <v>2272.1110699999999</v>
      </c>
      <c r="E50" s="146">
        <f>'Mar 2025'!G119</f>
        <v>0</v>
      </c>
      <c r="F50" s="146">
        <f>'Abr 2025'!G119</f>
        <v>0</v>
      </c>
      <c r="G50" s="146">
        <f>'May 2025'!G119</f>
        <v>0</v>
      </c>
      <c r="H50" s="146">
        <f>'Jun 2025'!G119</f>
        <v>0</v>
      </c>
      <c r="I50" s="146">
        <f>'Jul 2025'!G119</f>
        <v>0</v>
      </c>
      <c r="J50" s="146">
        <f>'Ago 2025'!G119</f>
        <v>0</v>
      </c>
      <c r="K50" s="146">
        <f>'Sept 2025'!G119</f>
        <v>0</v>
      </c>
      <c r="L50" s="146">
        <f>'Oct 2025'!G119</f>
        <v>0</v>
      </c>
      <c r="M50" s="146">
        <f>'Nov2025'!G121</f>
        <v>0</v>
      </c>
      <c r="N50" s="146">
        <f>'Dic2025'!G121</f>
        <v>0</v>
      </c>
      <c r="O50" s="224"/>
      <c r="P50" s="170"/>
      <c r="Q50" s="170"/>
      <c r="R50" s="170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</row>
    <row r="51" spans="1:44" ht="16.649999999999999" customHeight="1" x14ac:dyDescent="0.25">
      <c r="A51" s="109" t="s">
        <v>7</v>
      </c>
      <c r="B51" s="136">
        <f t="shared" si="10"/>
        <v>3650.9424200000003</v>
      </c>
      <c r="C51" s="146">
        <f>'Ene 2026'!G111</f>
        <v>2165.96848</v>
      </c>
      <c r="D51" s="146">
        <f>'Feb 2026'!G111</f>
        <v>1484.9739400000001</v>
      </c>
      <c r="E51" s="146">
        <f>'Mar 2025'!G120</f>
        <v>0</v>
      </c>
      <c r="F51" s="146">
        <f>'Abr 2025'!G120</f>
        <v>0</v>
      </c>
      <c r="G51" s="146">
        <f>'May 2025'!G120</f>
        <v>0</v>
      </c>
      <c r="H51" s="146">
        <f>'Jun 2025'!G120</f>
        <v>0</v>
      </c>
      <c r="I51" s="146">
        <f>'Jul 2025'!G120</f>
        <v>0</v>
      </c>
      <c r="J51" s="146">
        <f>'Ago 2025'!G120</f>
        <v>0</v>
      </c>
      <c r="K51" s="146">
        <f>'Sept 2025'!G120</f>
        <v>0</v>
      </c>
      <c r="L51" s="146">
        <f>'Oct 2025'!G120</f>
        <v>0</v>
      </c>
      <c r="M51" s="146">
        <f>'Nov2025'!G122</f>
        <v>0</v>
      </c>
      <c r="N51" s="146">
        <f>'Dic2025'!G122</f>
        <v>0</v>
      </c>
      <c r="O51" s="224"/>
      <c r="P51" s="170"/>
      <c r="Q51" s="170"/>
      <c r="R51" s="170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</row>
    <row r="52" spans="1:44" ht="16.649999999999999" customHeight="1" x14ac:dyDescent="0.25">
      <c r="A52" s="107" t="s">
        <v>154</v>
      </c>
      <c r="B52" s="143">
        <f t="shared" si="10"/>
        <v>903.74046999999996</v>
      </c>
      <c r="C52" s="216">
        <v>562.14892999999995</v>
      </c>
      <c r="D52" s="389">
        <v>341.59154000000001</v>
      </c>
      <c r="E52" s="389"/>
      <c r="F52" s="389"/>
      <c r="G52" s="389"/>
      <c r="H52" s="389"/>
      <c r="I52" s="389"/>
      <c r="J52" s="389"/>
      <c r="K52" s="389"/>
      <c r="L52" s="389"/>
      <c r="M52" s="389"/>
      <c r="N52" s="389"/>
      <c r="O52" s="224"/>
      <c r="P52" s="170"/>
      <c r="Q52" s="170"/>
      <c r="R52" s="170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</row>
    <row r="53" spans="1:44" ht="16.649999999999999" customHeight="1" x14ac:dyDescent="0.25">
      <c r="A53" s="107" t="s">
        <v>155</v>
      </c>
      <c r="B53" s="143">
        <f t="shared" si="10"/>
        <v>1890.0104499999998</v>
      </c>
      <c r="C53" s="216">
        <v>1179.63545</v>
      </c>
      <c r="D53" s="389">
        <v>710.37499999999989</v>
      </c>
      <c r="E53" s="389"/>
      <c r="F53" s="389"/>
      <c r="G53" s="389"/>
      <c r="H53" s="389"/>
      <c r="I53" s="389"/>
      <c r="J53" s="389"/>
      <c r="K53" s="389"/>
      <c r="L53" s="389"/>
      <c r="M53" s="389"/>
      <c r="N53" s="389"/>
      <c r="O53" s="224"/>
      <c r="P53" s="170"/>
      <c r="Q53" s="170"/>
      <c r="R53" s="170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</row>
    <row r="54" spans="1:44" ht="16.649999999999999" customHeight="1" x14ac:dyDescent="0.25">
      <c r="A54" s="107" t="s">
        <v>156</v>
      </c>
      <c r="B54" s="143">
        <f t="shared" si="10"/>
        <v>813.92746000000011</v>
      </c>
      <c r="C54" s="216">
        <v>409.98755</v>
      </c>
      <c r="D54" s="389">
        <v>403.93991000000011</v>
      </c>
      <c r="E54" s="389"/>
      <c r="F54" s="389"/>
      <c r="G54" s="389"/>
      <c r="H54" s="389"/>
      <c r="I54" s="389"/>
      <c r="J54" s="389"/>
      <c r="K54" s="389"/>
      <c r="L54" s="389"/>
      <c r="M54" s="389"/>
      <c r="N54" s="389"/>
      <c r="O54" s="224"/>
      <c r="P54" s="170"/>
      <c r="Q54" s="170"/>
      <c r="R54" s="170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</row>
    <row r="55" spans="1:44" ht="16.649999999999999" customHeight="1" x14ac:dyDescent="0.25">
      <c r="A55" s="107" t="s">
        <v>157</v>
      </c>
      <c r="B55" s="143">
        <f t="shared" si="10"/>
        <v>43.264040000000001</v>
      </c>
      <c r="C55" s="216">
        <v>14.19655</v>
      </c>
      <c r="D55" s="389">
        <v>29.067489999999999</v>
      </c>
      <c r="E55" s="389"/>
      <c r="F55" s="389"/>
      <c r="G55" s="389"/>
      <c r="H55" s="389"/>
      <c r="I55" s="389"/>
      <c r="J55" s="389"/>
      <c r="K55" s="389"/>
      <c r="L55" s="389"/>
      <c r="M55" s="389"/>
      <c r="N55" s="389"/>
      <c r="O55" s="224"/>
      <c r="P55" s="170"/>
      <c r="Q55" s="170"/>
      <c r="R55" s="170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</row>
    <row r="56" spans="1:44" ht="16.649999999999999" customHeight="1" x14ac:dyDescent="0.25">
      <c r="A56" s="109" t="s">
        <v>17</v>
      </c>
      <c r="B56" s="136">
        <f t="shared" si="10"/>
        <v>38221.916629999978</v>
      </c>
      <c r="C56" s="146">
        <f>'Ene 2026'!G112</f>
        <v>18106.534039999999</v>
      </c>
      <c r="D56" s="146">
        <f>'Feb 2026'!G112</f>
        <v>20115.382589999979</v>
      </c>
      <c r="E56" s="146">
        <f>'Mar 2025'!G121</f>
        <v>0</v>
      </c>
      <c r="F56" s="146">
        <f>'Abr 2025'!G121</f>
        <v>0</v>
      </c>
      <c r="G56" s="146">
        <f>'May 2025'!G121</f>
        <v>0</v>
      </c>
      <c r="H56" s="146">
        <f>'Jun 2025'!G121</f>
        <v>0</v>
      </c>
      <c r="I56" s="146">
        <f>'Jul 2025'!G121</f>
        <v>0</v>
      </c>
      <c r="J56" s="146">
        <f>'Ago 2025'!G121</f>
        <v>0</v>
      </c>
      <c r="K56" s="146">
        <f>'Sept 2025'!G121</f>
        <v>0</v>
      </c>
      <c r="L56" s="146">
        <f>'Oct 2025'!G121</f>
        <v>0</v>
      </c>
      <c r="M56" s="146">
        <f>'Nov2025'!G123</f>
        <v>0</v>
      </c>
      <c r="N56" s="146">
        <f>'Dic2025'!G123</f>
        <v>0</v>
      </c>
      <c r="O56" s="224"/>
      <c r="P56" s="170"/>
      <c r="Q56" s="170"/>
      <c r="R56" s="170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</row>
    <row r="57" spans="1:44" ht="16.649999999999999" customHeight="1" x14ac:dyDescent="0.25">
      <c r="A57" s="109" t="s">
        <v>57</v>
      </c>
      <c r="B57" s="136">
        <f>SUM(C57:N57)</f>
        <v>6054.2477700001991</v>
      </c>
      <c r="C57" s="146">
        <f>'Ene 2026'!G113</f>
        <v>3113.3007000001071</v>
      </c>
      <c r="D57" s="146">
        <f>'Feb 2026'!G113</f>
        <v>2940.947070000092</v>
      </c>
      <c r="E57" s="146">
        <f>'Mar 2025'!G122</f>
        <v>0</v>
      </c>
      <c r="F57" s="146">
        <f>'Abr 2025'!G122</f>
        <v>0</v>
      </c>
      <c r="G57" s="146">
        <f>'May 2025'!G122</f>
        <v>0</v>
      </c>
      <c r="H57" s="146">
        <f>'Jun 2025'!G122</f>
        <v>0</v>
      </c>
      <c r="I57" s="146">
        <f>'Jul 2025'!G122</f>
        <v>0</v>
      </c>
      <c r="J57" s="146">
        <f>'Ago 2025'!G122</f>
        <v>0</v>
      </c>
      <c r="K57" s="146">
        <f>'Sept 2025'!G122</f>
        <v>0</v>
      </c>
      <c r="L57" s="146">
        <f>'Oct 2025'!G122</f>
        <v>0</v>
      </c>
      <c r="M57" s="146">
        <f>'Nov2025'!G124</f>
        <v>0</v>
      </c>
      <c r="N57" s="146">
        <f>'Dic2025'!G124</f>
        <v>0</v>
      </c>
      <c r="O57" s="224"/>
      <c r="P57" s="170"/>
      <c r="Q57" s="170"/>
      <c r="R57" s="170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</row>
    <row r="58" spans="1:44" ht="16.649999999999999" customHeight="1" x14ac:dyDescent="0.25">
      <c r="A58" s="109" t="s">
        <v>58</v>
      </c>
      <c r="B58" s="136">
        <f>SUM(C58:N58)</f>
        <v>10552.647750000528</v>
      </c>
      <c r="C58" s="146">
        <f>'Ene 2026'!G114</f>
        <v>5190.6724200002809</v>
      </c>
      <c r="D58" s="146">
        <f>'Feb 2026'!G114</f>
        <v>5361.9753300002476</v>
      </c>
      <c r="E58" s="146">
        <f>'Mar 2025'!G123</f>
        <v>0</v>
      </c>
      <c r="F58" s="146">
        <f>'Abr 2025'!G123</f>
        <v>0</v>
      </c>
      <c r="G58" s="146">
        <f>'May 2025'!G123</f>
        <v>0</v>
      </c>
      <c r="H58" s="146">
        <f>'Jun 2025'!G123</f>
        <v>0</v>
      </c>
      <c r="I58" s="146">
        <f>'Jul 2025'!G123</f>
        <v>0</v>
      </c>
      <c r="J58" s="146">
        <f>'Ago 2025'!G123</f>
        <v>0</v>
      </c>
      <c r="K58" s="146">
        <f>'Sept 2025'!G123</f>
        <v>0</v>
      </c>
      <c r="L58" s="146">
        <f>'Oct 2025'!G123</f>
        <v>0</v>
      </c>
      <c r="M58" s="146">
        <f>'Nov2025'!G125</f>
        <v>0</v>
      </c>
      <c r="N58" s="146">
        <f>'Dic2025'!G125</f>
        <v>0</v>
      </c>
      <c r="O58" s="224"/>
      <c r="P58" s="170"/>
      <c r="Q58" s="170"/>
      <c r="R58" s="170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</row>
    <row r="59" spans="1:44" ht="16.649999999999999" customHeight="1" x14ac:dyDescent="0.25">
      <c r="A59" s="150" t="s">
        <v>146</v>
      </c>
      <c r="B59" s="271">
        <f>SUM(C59:N59)</f>
        <v>3484.2430399999994</v>
      </c>
      <c r="C59" s="151">
        <f>'Ene 2026'!G115</f>
        <v>1500.8670100000002</v>
      </c>
      <c r="D59" s="151">
        <f>'Feb 2026'!G115</f>
        <v>1983.376029999999</v>
      </c>
      <c r="E59" s="151">
        <f>'Mar 2025'!G124</f>
        <v>0</v>
      </c>
      <c r="F59" s="151">
        <f>'Abr 2025'!G124</f>
        <v>0</v>
      </c>
      <c r="G59" s="151">
        <f>'May 2025'!G124</f>
        <v>0</v>
      </c>
      <c r="H59" s="151">
        <f>'Jun 2025'!G124</f>
        <v>0</v>
      </c>
      <c r="I59" s="151">
        <f>'Jul 2025'!G124</f>
        <v>0</v>
      </c>
      <c r="J59" s="151">
        <f>'Ago 2025'!G124</f>
        <v>0</v>
      </c>
      <c r="K59" s="151">
        <f>'Sept 2025'!G124</f>
        <v>0</v>
      </c>
      <c r="L59" s="151">
        <f>'Oct 2025'!G124</f>
        <v>0</v>
      </c>
      <c r="M59" s="151">
        <f>'Nov2025'!G126</f>
        <v>0</v>
      </c>
      <c r="N59" s="151">
        <f>'Dic2025'!G126</f>
        <v>0</v>
      </c>
      <c r="O59" s="224"/>
      <c r="P59" s="170"/>
      <c r="Q59" s="170"/>
      <c r="R59" s="170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</row>
    <row r="60" spans="1:44" ht="8.4" customHeight="1" x14ac:dyDescent="0.25">
      <c r="A60" s="11"/>
      <c r="B60" s="138"/>
      <c r="C60" s="138"/>
      <c r="D60" s="138"/>
      <c r="E60" s="156"/>
      <c r="F60" s="156"/>
      <c r="G60" s="156"/>
      <c r="H60" s="156"/>
      <c r="I60" s="156"/>
      <c r="J60" s="156"/>
      <c r="K60" s="156"/>
      <c r="L60" s="156"/>
      <c r="M60" s="156"/>
      <c r="N60" s="156"/>
      <c r="O60" s="224"/>
      <c r="P60" s="170"/>
      <c r="Q60" s="170"/>
      <c r="R60" s="170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</row>
    <row r="61" spans="1:44" ht="15.6" x14ac:dyDescent="0.25">
      <c r="A61" s="409" t="s">
        <v>231</v>
      </c>
      <c r="B61" s="411">
        <f t="shared" ref="B61" si="11">SUM(C61:N61)</f>
        <v>18035.290069999999</v>
      </c>
      <c r="C61" s="410">
        <v>0</v>
      </c>
      <c r="D61" s="410">
        <f>'Feb 2026'!G122</f>
        <v>18035.290069999999</v>
      </c>
      <c r="E61" s="156"/>
      <c r="F61" s="156"/>
      <c r="G61" s="156"/>
      <c r="H61" s="156"/>
      <c r="I61" s="156"/>
      <c r="J61" s="156"/>
      <c r="K61" s="156"/>
      <c r="L61" s="156"/>
      <c r="M61" s="156"/>
      <c r="N61" s="156"/>
      <c r="O61" s="224"/>
      <c r="P61" s="170"/>
      <c r="Q61" s="170"/>
      <c r="R61" s="170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</row>
    <row r="62" spans="1:44" x14ac:dyDescent="0.25">
      <c r="A62" s="11"/>
      <c r="B62" s="138"/>
      <c r="C62" s="138"/>
      <c r="D62" s="138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224"/>
      <c r="P62" s="170"/>
      <c r="Q62" s="170"/>
      <c r="R62" s="170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</row>
    <row r="63" spans="1:44" x14ac:dyDescent="0.25">
      <c r="A63" s="11"/>
      <c r="B63" s="138"/>
      <c r="C63" s="138"/>
      <c r="D63" s="138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330"/>
      <c r="P63" s="189"/>
      <c r="Q63" s="170"/>
      <c r="R63" s="170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</row>
    <row r="64" spans="1:44" ht="21" customHeight="1" x14ac:dyDescent="0.25">
      <c r="A64" s="54" t="s">
        <v>147</v>
      </c>
      <c r="B64" s="59">
        <f>SUM(C64:N64)</f>
        <v>3888148.072278535</v>
      </c>
      <c r="C64" s="59">
        <f>+C8+C20+C23+SUM(C47:C59)-C52-C53-C54-C55</f>
        <v>2298903.30507001</v>
      </c>
      <c r="D64" s="59">
        <f>+D8+D20+D23+SUM(D47:D59)-D52-D53-D54-D55+D61</f>
        <v>1589244.767208525</v>
      </c>
      <c r="E64" s="59">
        <f t="shared" ref="E64:N64" si="12">+E8+E20+E23+SUM(E47:E59)-E52-E53-E54-E55</f>
        <v>0</v>
      </c>
      <c r="F64" s="59">
        <f t="shared" si="12"/>
        <v>0</v>
      </c>
      <c r="G64" s="59">
        <f t="shared" si="12"/>
        <v>0</v>
      </c>
      <c r="H64" s="59">
        <f t="shared" si="12"/>
        <v>0</v>
      </c>
      <c r="I64" s="59">
        <f t="shared" si="12"/>
        <v>0</v>
      </c>
      <c r="J64" s="59">
        <f t="shared" si="12"/>
        <v>0</v>
      </c>
      <c r="K64" s="59">
        <f t="shared" si="12"/>
        <v>0</v>
      </c>
      <c r="L64" s="59">
        <f t="shared" si="12"/>
        <v>0</v>
      </c>
      <c r="M64" s="59">
        <f t="shared" si="12"/>
        <v>0</v>
      </c>
      <c r="N64" s="59">
        <f t="shared" si="12"/>
        <v>0</v>
      </c>
      <c r="O64" s="356"/>
      <c r="P64" s="189"/>
      <c r="Q64" s="170"/>
      <c r="R64" s="170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121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</row>
    <row r="65" spans="1:43" ht="16.649999999999999" customHeight="1" x14ac:dyDescent="0.25">
      <c r="A65" s="56" t="s">
        <v>27</v>
      </c>
      <c r="B65" s="143">
        <f t="shared" ref="B65:B72" si="13">SUM(C65:N65)</f>
        <v>733957.3750899859</v>
      </c>
      <c r="C65" s="313">
        <f>'Ene 2026'!G129</f>
        <v>414113.4545499938</v>
      </c>
      <c r="D65" s="313">
        <f>'Feb 2026'!G129</f>
        <v>319843.9205399921</v>
      </c>
      <c r="E65" s="242">
        <f>'Mar 2025'!G139</f>
        <v>0</v>
      </c>
      <c r="F65" s="228">
        <f>'Abr 2025'!G139</f>
        <v>0</v>
      </c>
      <c r="G65" s="89">
        <f>'May 2025'!G139</f>
        <v>0</v>
      </c>
      <c r="H65" s="89">
        <f>'Jun 2025'!G139</f>
        <v>0</v>
      </c>
      <c r="I65" s="228">
        <f>'Jul 2025'!G139</f>
        <v>0</v>
      </c>
      <c r="J65" s="228">
        <f>'Ago 2025'!G139</f>
        <v>0</v>
      </c>
      <c r="K65" s="228">
        <f>'Sept 2025'!G139</f>
        <v>0</v>
      </c>
      <c r="L65" s="228">
        <f>'Oct 2025'!G139</f>
        <v>0</v>
      </c>
      <c r="M65" s="228">
        <f>'Nov2025'!G141</f>
        <v>0</v>
      </c>
      <c r="N65" s="228">
        <f>'Dic2025'!G141</f>
        <v>0</v>
      </c>
      <c r="O65" s="356"/>
      <c r="P65" s="189"/>
      <c r="Q65" s="170"/>
      <c r="R65" s="170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</row>
    <row r="66" spans="1:43" ht="14.4" customHeight="1" x14ac:dyDescent="0.25">
      <c r="A66" s="56" t="s">
        <v>28</v>
      </c>
      <c r="B66" s="143">
        <f t="shared" si="13"/>
        <v>12065.662009999996</v>
      </c>
      <c r="C66" s="313">
        <f>'Ene 2026'!G130</f>
        <v>7203.3786799999971</v>
      </c>
      <c r="D66" s="313">
        <f>'Feb 2026'!G130</f>
        <v>4862.2833299999984</v>
      </c>
      <c r="E66" s="242">
        <f>'Mar 2025'!G140</f>
        <v>0</v>
      </c>
      <c r="F66" s="228">
        <f>'Abr 2025'!G140</f>
        <v>0</v>
      </c>
      <c r="G66" s="89">
        <f>'May 2025'!G140</f>
        <v>0</v>
      </c>
      <c r="H66" s="89">
        <f>'Jun 2025'!G140</f>
        <v>0</v>
      </c>
      <c r="I66" s="228">
        <f>'Jul 2025'!G140</f>
        <v>0</v>
      </c>
      <c r="J66" s="228">
        <f>'Ago 2025'!G140</f>
        <v>0</v>
      </c>
      <c r="K66" s="228">
        <f>'Sept 2025'!G140</f>
        <v>0</v>
      </c>
      <c r="L66" s="228">
        <f>'Oct 2025'!G140</f>
        <v>0</v>
      </c>
      <c r="M66" s="228">
        <f>'Nov2025'!G142</f>
        <v>0</v>
      </c>
      <c r="N66" s="228">
        <f>'Dic2025'!G142</f>
        <v>0</v>
      </c>
      <c r="O66" s="356"/>
      <c r="P66" s="189"/>
      <c r="Q66" s="170"/>
      <c r="R66" s="170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</row>
    <row r="67" spans="1:43" ht="21.75" customHeight="1" x14ac:dyDescent="0.25">
      <c r="A67" s="45" t="s">
        <v>123</v>
      </c>
      <c r="B67" s="59">
        <f>SUM(C67:N67)</f>
        <v>3142125.0351785487</v>
      </c>
      <c r="C67" s="60">
        <f>+C64-C65-C66</f>
        <v>1877586.4718400161</v>
      </c>
      <c r="D67" s="60">
        <f>+D64-D65-D66</f>
        <v>1264538.5633385328</v>
      </c>
      <c r="E67" s="60">
        <f t="shared" ref="E67:F67" si="14">+E64-E65-E66</f>
        <v>0</v>
      </c>
      <c r="F67" s="60">
        <f t="shared" si="14"/>
        <v>0</v>
      </c>
      <c r="G67" s="60">
        <f>+G64-G65-G66</f>
        <v>0</v>
      </c>
      <c r="H67" s="60">
        <f t="shared" ref="H67" si="15">+H64-H65-H66</f>
        <v>0</v>
      </c>
      <c r="I67" s="60">
        <f t="shared" ref="I67:N67" si="16">+I64-I65-I66</f>
        <v>0</v>
      </c>
      <c r="J67" s="60">
        <f t="shared" si="16"/>
        <v>0</v>
      </c>
      <c r="K67" s="60">
        <f t="shared" si="16"/>
        <v>0</v>
      </c>
      <c r="L67" s="60">
        <f t="shared" si="16"/>
        <v>0</v>
      </c>
      <c r="M67" s="60">
        <f t="shared" si="16"/>
        <v>0</v>
      </c>
      <c r="N67" s="60">
        <f t="shared" si="16"/>
        <v>0</v>
      </c>
      <c r="O67" s="356"/>
      <c r="P67" s="189"/>
      <c r="Q67" s="170"/>
      <c r="R67" s="170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</row>
    <row r="68" spans="1:43" ht="14.4" customHeight="1" x14ac:dyDescent="0.25">
      <c r="A68" s="53" t="s">
        <v>36</v>
      </c>
      <c r="B68" s="136">
        <f t="shared" si="13"/>
        <v>42151.132610000379</v>
      </c>
      <c r="C68" s="314">
        <f t="shared" ref="C68:H68" si="17">C69+C70+C71</f>
        <v>17718.742780000128</v>
      </c>
      <c r="D68" s="315">
        <f t="shared" si="17"/>
        <v>24432.389830000247</v>
      </c>
      <c r="E68" s="315">
        <f t="shared" si="17"/>
        <v>0</v>
      </c>
      <c r="F68" s="315">
        <f t="shared" si="17"/>
        <v>0</v>
      </c>
      <c r="G68" s="315">
        <f t="shared" si="17"/>
        <v>0</v>
      </c>
      <c r="H68" s="315">
        <f t="shared" si="17"/>
        <v>0</v>
      </c>
      <c r="I68" s="315">
        <f t="shared" ref="I68:N68" si="18">I69+I70+I71</f>
        <v>0</v>
      </c>
      <c r="J68" s="315">
        <f t="shared" si="18"/>
        <v>0</v>
      </c>
      <c r="K68" s="315">
        <f t="shared" si="18"/>
        <v>0</v>
      </c>
      <c r="L68" s="315">
        <f t="shared" si="18"/>
        <v>0</v>
      </c>
      <c r="M68" s="315">
        <f t="shared" si="18"/>
        <v>0</v>
      </c>
      <c r="N68" s="315">
        <f t="shared" si="18"/>
        <v>0</v>
      </c>
      <c r="O68" s="189"/>
      <c r="P68" s="189"/>
      <c r="Q68" s="170"/>
      <c r="R68" s="170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</row>
    <row r="69" spans="1:43" ht="14.4" customHeight="1" outlineLevel="1" x14ac:dyDescent="0.25">
      <c r="A69" s="58" t="s">
        <v>31</v>
      </c>
      <c r="B69" s="143">
        <f t="shared" si="13"/>
        <v>19438.944959999983</v>
      </c>
      <c r="C69" s="242">
        <v>9965.9786499999991</v>
      </c>
      <c r="D69" s="242">
        <v>9472.9663099999834</v>
      </c>
      <c r="E69" s="242"/>
      <c r="F69" s="228"/>
      <c r="G69" s="228"/>
      <c r="H69" s="228"/>
      <c r="I69" s="228"/>
      <c r="J69" s="228"/>
      <c r="K69" s="228"/>
      <c r="L69" s="228"/>
      <c r="M69" s="228"/>
      <c r="N69" s="228"/>
      <c r="O69" s="356"/>
      <c r="P69" s="189"/>
      <c r="Q69" s="170"/>
      <c r="R69" s="170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</row>
    <row r="70" spans="1:43" ht="14.4" customHeight="1" outlineLevel="1" x14ac:dyDescent="0.25">
      <c r="A70" s="58" t="s">
        <v>30</v>
      </c>
      <c r="B70" s="143">
        <f t="shared" si="13"/>
        <v>22710.502820000391</v>
      </c>
      <c r="C70" s="242">
        <v>7751.0793000001249</v>
      </c>
      <c r="D70" s="242">
        <v>14959.423520000266</v>
      </c>
      <c r="E70" s="242"/>
      <c r="F70" s="229"/>
      <c r="G70" s="229"/>
      <c r="H70" s="229"/>
      <c r="I70" s="229"/>
      <c r="J70" s="229"/>
      <c r="K70" s="229"/>
      <c r="L70" s="229"/>
      <c r="M70" s="229"/>
      <c r="N70" s="229"/>
      <c r="O70" s="356"/>
      <c r="P70" s="189"/>
      <c r="Q70" s="170"/>
      <c r="R70" s="170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</row>
    <row r="71" spans="1:43" ht="14.4" customHeight="1" outlineLevel="1" x14ac:dyDescent="0.25">
      <c r="A71" s="58" t="s">
        <v>29</v>
      </c>
      <c r="B71" s="143">
        <f t="shared" si="13"/>
        <v>1.6848300000010059</v>
      </c>
      <c r="C71" s="242">
        <v>1.6848300000010059</v>
      </c>
      <c r="D71" s="242">
        <v>0</v>
      </c>
      <c r="E71" s="316"/>
      <c r="F71" s="113"/>
      <c r="G71" s="113"/>
      <c r="H71" s="113"/>
      <c r="I71" s="113"/>
      <c r="J71" s="113"/>
      <c r="K71" s="113"/>
      <c r="L71" s="113"/>
      <c r="M71" s="113"/>
      <c r="N71" s="113"/>
      <c r="O71" s="356"/>
      <c r="P71" s="189"/>
      <c r="Q71" s="170"/>
      <c r="R71" s="170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</row>
    <row r="72" spans="1:43" ht="20.25" customHeight="1" x14ac:dyDescent="0.25">
      <c r="A72" s="55" t="s">
        <v>56</v>
      </c>
      <c r="B72" s="59">
        <f t="shared" si="13"/>
        <v>3099973.9025685485</v>
      </c>
      <c r="C72" s="61">
        <f>+C67-C68</f>
        <v>1859867.7290600159</v>
      </c>
      <c r="D72" s="61">
        <f>+D67-D68</f>
        <v>1240106.1735085326</v>
      </c>
      <c r="E72" s="61">
        <f t="shared" ref="E72:F72" si="19">+E67-E68</f>
        <v>0</v>
      </c>
      <c r="F72" s="61">
        <f t="shared" si="19"/>
        <v>0</v>
      </c>
      <c r="G72" s="61">
        <f>+G67-G68</f>
        <v>0</v>
      </c>
      <c r="H72" s="61">
        <f t="shared" ref="H72:J72" si="20">+H67-H68</f>
        <v>0</v>
      </c>
      <c r="I72" s="61">
        <f t="shared" si="20"/>
        <v>0</v>
      </c>
      <c r="J72" s="61">
        <f t="shared" si="20"/>
        <v>0</v>
      </c>
      <c r="K72" s="61">
        <f>+K67-K68</f>
        <v>0</v>
      </c>
      <c r="L72" s="61">
        <f>+L67-L68</f>
        <v>0</v>
      </c>
      <c r="M72" s="61">
        <f>+M67-M68</f>
        <v>0</v>
      </c>
      <c r="N72" s="61">
        <f>+N67-N68</f>
        <v>0</v>
      </c>
      <c r="O72" s="356"/>
      <c r="P72" s="189"/>
      <c r="Q72" s="170"/>
      <c r="R72" s="170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</row>
    <row r="73" spans="1:43" customFormat="1" ht="14.4" x14ac:dyDescent="0.3">
      <c r="A73" s="503"/>
      <c r="B73" s="503"/>
      <c r="C73" s="503"/>
      <c r="D73" s="503"/>
      <c r="E73" s="503"/>
      <c r="F73" s="503"/>
      <c r="G73" s="503"/>
      <c r="H73" s="503"/>
      <c r="I73" s="159"/>
      <c r="J73" s="159"/>
      <c r="K73" s="159"/>
      <c r="L73" s="159"/>
      <c r="M73" s="159"/>
      <c r="N73" s="159"/>
      <c r="O73" s="191"/>
      <c r="P73" s="191"/>
      <c r="Q73" s="191"/>
      <c r="R73" s="191"/>
    </row>
    <row r="74" spans="1:43" customFormat="1" ht="14.4" x14ac:dyDescent="0.3">
      <c r="A74" s="115"/>
      <c r="B74" s="379"/>
      <c r="C74" s="379"/>
      <c r="D74" s="379"/>
      <c r="E74" s="379"/>
      <c r="F74" s="379"/>
      <c r="G74" s="379"/>
      <c r="H74" s="379"/>
      <c r="I74" s="379"/>
      <c r="J74" s="379"/>
      <c r="K74" s="379"/>
      <c r="L74" s="379"/>
      <c r="M74" s="380"/>
      <c r="N74" s="379"/>
      <c r="O74" s="191"/>
      <c r="P74" s="191"/>
      <c r="Q74" s="191"/>
      <c r="R74" s="191"/>
    </row>
    <row r="75" spans="1:43" ht="13.8" x14ac:dyDescent="0.25">
      <c r="A75" s="360"/>
      <c r="B75" s="380">
        <f>B72-Acum!G133</f>
        <v>0</v>
      </c>
      <c r="C75" s="362">
        <f>C72-'Ene 2026'!G133</f>
        <v>0</v>
      </c>
      <c r="D75" s="361"/>
      <c r="E75" s="362"/>
      <c r="F75" s="361"/>
      <c r="G75" s="362"/>
      <c r="H75" s="384"/>
      <c r="I75" s="385"/>
      <c r="J75" s="384"/>
      <c r="K75" s="385"/>
      <c r="L75" s="384"/>
      <c r="M75" s="362"/>
      <c r="N75" s="361"/>
      <c r="O75" s="26"/>
      <c r="P75" s="170"/>
      <c r="Q75" s="170"/>
      <c r="R75" s="170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</row>
    <row r="76" spans="1:43" ht="25.2" customHeight="1" x14ac:dyDescent="0.25">
      <c r="A76" s="458" t="s">
        <v>94</v>
      </c>
      <c r="B76" s="458"/>
      <c r="C76" s="458"/>
      <c r="D76" s="458"/>
      <c r="E76" s="458"/>
      <c r="F76" s="458"/>
      <c r="G76" s="357"/>
      <c r="H76" s="398"/>
      <c r="I76" s="357"/>
      <c r="J76" s="357"/>
      <c r="K76" s="357"/>
      <c r="L76" s="357"/>
      <c r="M76" s="382">
        <f>M74*1000</f>
        <v>0</v>
      </c>
      <c r="N76" s="160"/>
      <c r="O76" s="204"/>
      <c r="P76" s="192"/>
      <c r="Q76" s="204"/>
      <c r="R76" s="192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</row>
    <row r="77" spans="1:43" x14ac:dyDescent="0.25">
      <c r="A77" s="477" t="s">
        <v>145</v>
      </c>
      <c r="B77" s="477"/>
      <c r="C77" s="477"/>
      <c r="E77" s="160"/>
      <c r="F77" s="160"/>
      <c r="G77" s="160"/>
      <c r="H77" s="183"/>
      <c r="I77" s="357"/>
      <c r="J77" s="247"/>
      <c r="K77" s="160"/>
      <c r="L77" s="160"/>
      <c r="M77" s="160"/>
      <c r="N77" s="160"/>
      <c r="O77" s="26"/>
      <c r="P77" s="170"/>
      <c r="Q77" s="170"/>
      <c r="R77" s="170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</row>
    <row r="78" spans="1:43" ht="13.2" customHeight="1" x14ac:dyDescent="0.25">
      <c r="A78" s="477" t="s">
        <v>59</v>
      </c>
      <c r="B78" s="477"/>
      <c r="C78" s="477"/>
      <c r="E78" s="160"/>
      <c r="F78" s="160"/>
      <c r="G78" s="160"/>
      <c r="H78" s="183"/>
      <c r="I78" s="357"/>
      <c r="J78" s="160"/>
      <c r="K78" s="160"/>
      <c r="L78" s="160"/>
      <c r="M78" s="160"/>
      <c r="N78" s="160">
        <v>1000</v>
      </c>
      <c r="O78" s="26"/>
      <c r="P78" s="170"/>
      <c r="Q78" s="170"/>
      <c r="R78" s="170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</row>
    <row r="79" spans="1:43" s="2" customFormat="1" ht="14.1" customHeight="1" x14ac:dyDescent="0.25">
      <c r="A79" s="499" t="s">
        <v>60</v>
      </c>
      <c r="B79" s="499"/>
      <c r="C79" s="499"/>
      <c r="D79" s="161"/>
      <c r="E79" s="160"/>
      <c r="F79" s="160"/>
      <c r="G79" s="160"/>
      <c r="H79" s="160"/>
      <c r="I79" s="160"/>
      <c r="J79" s="160"/>
      <c r="K79" s="160"/>
      <c r="L79" s="160"/>
      <c r="M79" s="160"/>
      <c r="N79" s="160"/>
      <c r="P79" s="183"/>
      <c r="Q79" s="183"/>
      <c r="R79" s="183"/>
    </row>
    <row r="80" spans="1:43" s="2" customFormat="1" ht="14.1" customHeight="1" x14ac:dyDescent="0.25">
      <c r="A80" s="477" t="s">
        <v>37</v>
      </c>
      <c r="B80" s="477"/>
      <c r="C80" s="477"/>
      <c r="D80" s="161"/>
      <c r="E80" s="160"/>
      <c r="F80" s="160"/>
      <c r="G80" s="160"/>
      <c r="H80" s="160"/>
      <c r="I80" s="160"/>
      <c r="J80" s="160"/>
      <c r="K80" s="160"/>
      <c r="L80" s="160"/>
      <c r="M80" s="160"/>
      <c r="N80" s="160"/>
      <c r="P80" s="183"/>
      <c r="Q80" s="183"/>
      <c r="R80" s="183"/>
    </row>
    <row r="81" spans="1:44" s="2" customFormat="1" ht="40.200000000000003" customHeight="1" x14ac:dyDescent="0.25">
      <c r="A81" s="417" t="s">
        <v>64</v>
      </c>
      <c r="B81" s="417"/>
      <c r="C81" s="417"/>
      <c r="D81" s="417"/>
      <c r="E81" s="417"/>
      <c r="F81" s="417"/>
      <c r="G81" s="417"/>
      <c r="H81" s="417"/>
      <c r="I81" s="160"/>
      <c r="J81" s="160"/>
      <c r="K81" s="160"/>
      <c r="L81" s="160"/>
      <c r="M81" s="160"/>
      <c r="N81" s="160"/>
      <c r="P81" s="183"/>
      <c r="Q81" s="183"/>
      <c r="R81" s="183"/>
    </row>
    <row r="82" spans="1:44" s="2" customFormat="1" ht="36" customHeight="1" x14ac:dyDescent="0.25">
      <c r="A82" s="450" t="s">
        <v>214</v>
      </c>
      <c r="B82" s="450"/>
      <c r="C82" s="450"/>
      <c r="D82" s="450"/>
      <c r="E82" s="450"/>
      <c r="F82" s="450"/>
      <c r="G82" s="450"/>
      <c r="H82" s="450"/>
      <c r="I82" s="450"/>
      <c r="J82" s="160"/>
      <c r="K82" s="160"/>
      <c r="L82" s="160"/>
      <c r="M82" s="160"/>
      <c r="N82" s="160"/>
      <c r="P82" s="183"/>
      <c r="Q82" s="183"/>
      <c r="R82" s="183"/>
    </row>
    <row r="83" spans="1:44" s="172" customFormat="1" ht="30" customHeight="1" x14ac:dyDescent="0.25">
      <c r="A83" s="450" t="s">
        <v>216</v>
      </c>
      <c r="B83" s="450"/>
      <c r="C83" s="450"/>
      <c r="D83" s="450"/>
      <c r="E83" s="450"/>
      <c r="F83" s="450"/>
      <c r="G83" s="450"/>
      <c r="H83" s="450"/>
      <c r="I83" s="450"/>
      <c r="J83" s="169"/>
      <c r="K83" s="169"/>
      <c r="L83" s="169"/>
      <c r="M83" s="169"/>
      <c r="N83" s="169"/>
      <c r="O83" s="171"/>
      <c r="P83" s="171"/>
      <c r="Q83" s="171"/>
      <c r="R83" s="171"/>
      <c r="S83" s="171"/>
      <c r="T83" s="171"/>
      <c r="U83" s="171"/>
      <c r="V83" s="171"/>
      <c r="W83" s="171"/>
      <c r="Y83" s="193"/>
      <c r="Z83" s="193"/>
      <c r="AA83" s="193"/>
    </row>
    <row r="84" spans="1:44" s="172" customFormat="1" ht="30" customHeight="1" x14ac:dyDescent="0.25">
      <c r="A84" s="450" t="s">
        <v>230</v>
      </c>
      <c r="B84" s="450"/>
      <c r="C84" s="450"/>
      <c r="D84" s="450"/>
      <c r="E84" s="450"/>
      <c r="F84" s="450"/>
      <c r="G84" s="450"/>
      <c r="H84" s="450"/>
      <c r="I84" s="450"/>
      <c r="J84" s="169"/>
      <c r="K84" s="169"/>
      <c r="L84" s="169"/>
      <c r="M84" s="169"/>
      <c r="N84" s="169"/>
      <c r="O84" s="171"/>
      <c r="P84" s="171"/>
      <c r="Q84" s="171"/>
      <c r="R84" s="171"/>
      <c r="S84" s="171"/>
      <c r="T84" s="171"/>
      <c r="U84" s="171"/>
      <c r="V84" s="171"/>
      <c r="W84" s="171"/>
      <c r="Y84" s="193"/>
      <c r="Z84" s="193"/>
      <c r="AA84" s="193"/>
    </row>
    <row r="85" spans="1:44" s="172" customFormat="1" ht="30" customHeight="1" x14ac:dyDescent="0.25">
      <c r="A85" s="336"/>
      <c r="B85" s="336"/>
      <c r="C85" s="336"/>
      <c r="D85" s="336"/>
      <c r="E85" s="336"/>
      <c r="F85" s="336"/>
      <c r="G85" s="336"/>
      <c r="H85" s="336"/>
      <c r="I85" s="336"/>
      <c r="J85" s="169"/>
      <c r="K85" s="169"/>
      <c r="L85" s="169"/>
      <c r="M85" s="169"/>
      <c r="N85" s="169"/>
      <c r="O85" s="171"/>
      <c r="P85" s="171"/>
      <c r="Q85" s="171"/>
      <c r="R85" s="171"/>
      <c r="S85" s="171"/>
      <c r="T85" s="171"/>
      <c r="U85" s="171"/>
      <c r="V85" s="171"/>
      <c r="W85" s="171"/>
      <c r="Y85" s="193"/>
      <c r="Z85" s="193"/>
      <c r="AA85" s="193"/>
    </row>
    <row r="86" spans="1:44" s="172" customFormat="1" ht="25.2" customHeight="1" x14ac:dyDescent="0.25">
      <c r="A86" s="458" t="s">
        <v>35</v>
      </c>
      <c r="B86" s="458"/>
      <c r="C86" s="458"/>
      <c r="D86" s="173"/>
      <c r="E86" s="173"/>
      <c r="F86" s="173"/>
      <c r="G86" s="173"/>
      <c r="H86" s="173"/>
      <c r="I86" s="173"/>
      <c r="J86" s="169"/>
      <c r="K86" s="169"/>
      <c r="L86" s="169"/>
      <c r="M86" s="169"/>
      <c r="N86" s="169"/>
      <c r="O86" s="171"/>
      <c r="P86" s="171"/>
      <c r="Q86" s="171"/>
      <c r="R86" s="171"/>
      <c r="S86" s="171"/>
      <c r="T86" s="171"/>
      <c r="U86" s="171"/>
      <c r="V86" s="171"/>
      <c r="W86" s="171"/>
      <c r="Y86" s="193"/>
      <c r="Z86" s="193"/>
      <c r="AA86" s="193"/>
    </row>
    <row r="87" spans="1:44" s="2" customFormat="1" ht="15" customHeight="1" x14ac:dyDescent="0.25">
      <c r="A87" s="458" t="s">
        <v>224</v>
      </c>
      <c r="B87" s="458"/>
      <c r="C87" s="458"/>
      <c r="D87" s="458"/>
      <c r="E87" s="458"/>
      <c r="F87" s="458"/>
      <c r="G87" s="504"/>
      <c r="H87" s="504"/>
      <c r="I87" s="160"/>
      <c r="J87" s="160"/>
      <c r="K87" s="160"/>
      <c r="L87" s="160"/>
      <c r="M87" s="160"/>
      <c r="N87" s="160"/>
      <c r="P87" s="183"/>
      <c r="Q87" s="183"/>
      <c r="R87" s="183"/>
    </row>
    <row r="88" spans="1:44" x14ac:dyDescent="0.25">
      <c r="A88" s="458" t="s">
        <v>68</v>
      </c>
      <c r="B88" s="458"/>
      <c r="C88" s="458"/>
      <c r="D88" s="458"/>
      <c r="E88" s="458"/>
      <c r="F88" s="458"/>
      <c r="G88" s="163"/>
      <c r="H88" s="163"/>
      <c r="I88" s="163"/>
      <c r="J88" s="163"/>
      <c r="K88" s="163"/>
      <c r="L88" s="163"/>
      <c r="M88" s="163"/>
      <c r="N88" s="163"/>
      <c r="O88" s="26"/>
      <c r="P88" s="170"/>
      <c r="Q88" s="170"/>
      <c r="R88" s="170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</row>
    <row r="89" spans="1:44" x14ac:dyDescent="0.25">
      <c r="A89" s="458" t="s">
        <v>9</v>
      </c>
      <c r="B89" s="458"/>
      <c r="C89" s="458"/>
      <c r="D89" s="458"/>
      <c r="E89" s="458"/>
      <c r="F89" s="458"/>
      <c r="G89" s="163"/>
      <c r="H89" s="163"/>
      <c r="I89" s="163"/>
      <c r="J89" s="163"/>
      <c r="K89" s="163"/>
      <c r="L89" s="163"/>
      <c r="M89" s="163"/>
      <c r="N89" s="163"/>
      <c r="O89" s="26"/>
      <c r="P89" s="170"/>
      <c r="Q89" s="170"/>
      <c r="R89" s="170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</row>
    <row r="90" spans="1:44" x14ac:dyDescent="0.25">
      <c r="A90" s="27"/>
      <c r="B90" s="140"/>
      <c r="C90" s="140"/>
      <c r="D90" s="162"/>
      <c r="E90" s="163"/>
      <c r="F90" s="163"/>
      <c r="G90" s="163"/>
      <c r="H90" s="163"/>
      <c r="I90" s="163"/>
      <c r="J90" s="163"/>
      <c r="K90" s="163"/>
      <c r="L90" s="163"/>
      <c r="M90" s="163"/>
      <c r="N90" s="163"/>
      <c r="O90" s="26"/>
      <c r="P90" s="170"/>
      <c r="Q90" s="170"/>
      <c r="R90" s="170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</row>
    <row r="91" spans="1:44" x14ac:dyDescent="0.25">
      <c r="A91" s="27"/>
      <c r="B91" s="140"/>
      <c r="C91" s="140"/>
      <c r="D91" s="162"/>
      <c r="E91" s="163"/>
      <c r="F91" s="163"/>
      <c r="G91" s="163"/>
      <c r="H91" s="163"/>
      <c r="I91" s="163"/>
      <c r="J91" s="163"/>
      <c r="K91" s="163"/>
      <c r="L91" s="163"/>
      <c r="M91" s="163"/>
      <c r="N91" s="163"/>
      <c r="O91" s="26"/>
      <c r="P91" s="170"/>
      <c r="Q91" s="170"/>
      <c r="R91" s="170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</row>
    <row r="92" spans="1:44" x14ac:dyDescent="0.25">
      <c r="A92" s="26"/>
      <c r="B92" s="121"/>
      <c r="C92" s="121"/>
      <c r="O92" s="26"/>
      <c r="P92" s="170"/>
      <c r="Q92" s="170"/>
      <c r="R92" s="170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</row>
    <row r="93" spans="1:44" x14ac:dyDescent="0.25">
      <c r="A93" s="26"/>
      <c r="B93" s="121"/>
      <c r="C93" s="121"/>
      <c r="O93" s="26"/>
      <c r="P93" s="170"/>
      <c r="Q93" s="170"/>
      <c r="R93" s="170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</row>
    <row r="94" spans="1:44" x14ac:dyDescent="0.25">
      <c r="A94" s="26"/>
      <c r="B94" s="121"/>
      <c r="C94" s="121"/>
      <c r="O94" s="26"/>
      <c r="P94" s="170"/>
      <c r="Q94" s="170"/>
      <c r="R94" s="170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</row>
    <row r="95" spans="1:44" x14ac:dyDescent="0.25">
      <c r="A95" s="26"/>
      <c r="B95" s="121"/>
      <c r="C95" s="121"/>
      <c r="O95" s="26"/>
      <c r="P95" s="170"/>
      <c r="Q95" s="170"/>
      <c r="R95" s="170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</row>
    <row r="96" spans="1:44" x14ac:dyDescent="0.25">
      <c r="A96" s="26"/>
      <c r="B96" s="121"/>
      <c r="C96" s="121"/>
    </row>
    <row r="97" spans="1:3" x14ac:dyDescent="0.25">
      <c r="A97" s="26"/>
      <c r="B97" s="121"/>
      <c r="C97" s="121"/>
    </row>
    <row r="98" spans="1:3" x14ac:dyDescent="0.25">
      <c r="A98" s="26"/>
      <c r="B98" s="121"/>
      <c r="C98" s="121"/>
    </row>
    <row r="99" spans="1:3" x14ac:dyDescent="0.25">
      <c r="A99" s="26"/>
      <c r="B99" s="121"/>
      <c r="C99" s="121"/>
    </row>
    <row r="100" spans="1:3" x14ac:dyDescent="0.25">
      <c r="A100" s="26"/>
      <c r="B100" s="121"/>
      <c r="C100" s="121"/>
    </row>
    <row r="101" spans="1:3" x14ac:dyDescent="0.25">
      <c r="A101" s="26"/>
      <c r="B101" s="121"/>
      <c r="C101" s="121"/>
    </row>
    <row r="102" spans="1:3" x14ac:dyDescent="0.25">
      <c r="A102" s="26"/>
      <c r="B102" s="121"/>
      <c r="C102" s="121"/>
    </row>
    <row r="103" spans="1:3" x14ac:dyDescent="0.25">
      <c r="A103" s="26"/>
      <c r="B103" s="121"/>
      <c r="C103" s="121"/>
    </row>
    <row r="104" spans="1:3" x14ac:dyDescent="0.25">
      <c r="A104" s="26"/>
      <c r="B104" s="121"/>
      <c r="C104" s="121"/>
    </row>
    <row r="105" spans="1:3" x14ac:dyDescent="0.25">
      <c r="A105" s="26"/>
      <c r="B105" s="121"/>
      <c r="C105" s="121"/>
    </row>
    <row r="106" spans="1:3" x14ac:dyDescent="0.25">
      <c r="A106" s="26"/>
      <c r="B106" s="121"/>
      <c r="C106" s="121"/>
    </row>
    <row r="107" spans="1:3" x14ac:dyDescent="0.25">
      <c r="A107" s="26"/>
      <c r="B107" s="121"/>
      <c r="C107" s="121"/>
    </row>
    <row r="108" spans="1:3" x14ac:dyDescent="0.25">
      <c r="A108" s="26"/>
      <c r="B108" s="121"/>
      <c r="C108" s="121"/>
    </row>
    <row r="109" spans="1:3" x14ac:dyDescent="0.25">
      <c r="A109" s="26"/>
      <c r="B109" s="121"/>
      <c r="C109" s="121"/>
    </row>
    <row r="110" spans="1:3" x14ac:dyDescent="0.25">
      <c r="A110" s="26"/>
      <c r="B110" s="121"/>
      <c r="C110" s="121"/>
    </row>
    <row r="111" spans="1:3" x14ac:dyDescent="0.25">
      <c r="A111" s="26"/>
      <c r="B111" s="121"/>
      <c r="C111" s="121"/>
    </row>
    <row r="112" spans="1:3" x14ac:dyDescent="0.25">
      <c r="A112" s="26"/>
      <c r="B112" s="121"/>
      <c r="C112" s="121"/>
    </row>
    <row r="113" spans="1:3" x14ac:dyDescent="0.25">
      <c r="A113" s="26"/>
      <c r="B113" s="121"/>
      <c r="C113" s="121"/>
    </row>
    <row r="114" spans="1:3" x14ac:dyDescent="0.25">
      <c r="A114" s="26"/>
      <c r="B114" s="121"/>
      <c r="C114" s="121"/>
    </row>
    <row r="115" spans="1:3" x14ac:dyDescent="0.25">
      <c r="A115" s="26"/>
      <c r="B115" s="121"/>
      <c r="C115" s="121"/>
    </row>
    <row r="116" spans="1:3" x14ac:dyDescent="0.25">
      <c r="A116" s="26"/>
      <c r="B116" s="121"/>
      <c r="C116" s="121"/>
    </row>
    <row r="117" spans="1:3" x14ac:dyDescent="0.25">
      <c r="A117" s="26"/>
      <c r="B117" s="121"/>
      <c r="C117" s="121"/>
    </row>
    <row r="118" spans="1:3" x14ac:dyDescent="0.25">
      <c r="A118" s="26"/>
      <c r="B118" s="121"/>
      <c r="C118" s="121"/>
    </row>
    <row r="119" spans="1:3" x14ac:dyDescent="0.25">
      <c r="A119" s="26"/>
      <c r="B119" s="121"/>
      <c r="C119" s="121"/>
    </row>
    <row r="120" spans="1:3" x14ac:dyDescent="0.25">
      <c r="A120" s="26"/>
      <c r="B120" s="121"/>
      <c r="C120" s="121"/>
    </row>
    <row r="121" spans="1:3" x14ac:dyDescent="0.25">
      <c r="A121" s="26"/>
      <c r="B121" s="121"/>
      <c r="C121" s="121"/>
    </row>
    <row r="122" spans="1:3" x14ac:dyDescent="0.25">
      <c r="A122" s="26"/>
      <c r="B122" s="121"/>
      <c r="C122" s="121"/>
    </row>
    <row r="123" spans="1:3" x14ac:dyDescent="0.25">
      <c r="A123" s="26"/>
      <c r="B123" s="121"/>
      <c r="C123" s="121"/>
    </row>
    <row r="124" spans="1:3" x14ac:dyDescent="0.25">
      <c r="A124" s="26"/>
      <c r="B124" s="121"/>
      <c r="C124" s="121"/>
    </row>
    <row r="125" spans="1:3" x14ac:dyDescent="0.25">
      <c r="A125" s="26"/>
      <c r="B125" s="121"/>
      <c r="C125" s="121"/>
    </row>
    <row r="126" spans="1:3" x14ac:dyDescent="0.25">
      <c r="A126" s="26"/>
      <c r="B126" s="121"/>
      <c r="C126" s="121"/>
    </row>
    <row r="127" spans="1:3" x14ac:dyDescent="0.25">
      <c r="A127" s="26"/>
      <c r="B127" s="121"/>
      <c r="C127" s="121"/>
    </row>
    <row r="128" spans="1:3" x14ac:dyDescent="0.25">
      <c r="A128" s="26"/>
      <c r="B128" s="121"/>
      <c r="C128" s="121"/>
    </row>
    <row r="129" spans="1:3" x14ac:dyDescent="0.25">
      <c r="A129" s="26"/>
      <c r="B129" s="121"/>
      <c r="C129" s="121"/>
    </row>
  </sheetData>
  <mergeCells count="21">
    <mergeCell ref="A89:C89"/>
    <mergeCell ref="D89:F89"/>
    <mergeCell ref="A86:C86"/>
    <mergeCell ref="A81:H81"/>
    <mergeCell ref="G87:H87"/>
    <mergeCell ref="A87:F87"/>
    <mergeCell ref="A88:C88"/>
    <mergeCell ref="D88:F88"/>
    <mergeCell ref="A83:I83"/>
    <mergeCell ref="A84:I84"/>
    <mergeCell ref="A1:I1"/>
    <mergeCell ref="A2:I2"/>
    <mergeCell ref="A3:I3"/>
    <mergeCell ref="A4:I4"/>
    <mergeCell ref="A73:H73"/>
    <mergeCell ref="A77:C77"/>
    <mergeCell ref="A82:I82"/>
    <mergeCell ref="A76:F76"/>
    <mergeCell ref="A78:C78"/>
    <mergeCell ref="A79:C79"/>
    <mergeCell ref="A80:C80"/>
  </mergeCells>
  <phoneticPr fontId="9" type="noConversion"/>
  <printOptions horizontalCentered="1" verticalCentered="1"/>
  <pageMargins left="0.39370078740157483" right="0.39370078740157483" top="0.35433070866141736" bottom="0.39370078740157483" header="0.39370078740157483" footer="0"/>
  <pageSetup paperSize="8" scale="96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152"/>
  <sheetViews>
    <sheetView showGridLines="0" topLeftCell="A128" zoomScaleNormal="100" zoomScaleSheetLayoutView="85" workbookViewId="0">
      <selection activeCell="C146" sqref="C146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5.109375" style="2" customWidth="1"/>
    <col min="10" max="10" width="13" style="2" bestFit="1" customWidth="1"/>
    <col min="11" max="11" width="14" style="183" bestFit="1" customWidth="1"/>
    <col min="12" max="16384" width="11.44140625" style="2"/>
  </cols>
  <sheetData>
    <row r="1" spans="1:11" ht="27.75" customHeight="1" x14ac:dyDescent="0.25">
      <c r="A1" s="443" t="s">
        <v>52</v>
      </c>
      <c r="B1" s="443"/>
      <c r="C1" s="443"/>
      <c r="D1" s="443"/>
      <c r="E1" s="443"/>
      <c r="F1" s="443"/>
      <c r="G1" s="443"/>
      <c r="H1" s="443"/>
      <c r="I1" s="443"/>
    </row>
    <row r="2" spans="1:11" ht="17.399999999999999" x14ac:dyDescent="0.25">
      <c r="A2" s="444" t="s">
        <v>53</v>
      </c>
      <c r="B2" s="444"/>
      <c r="C2" s="444"/>
      <c r="D2" s="444"/>
      <c r="E2" s="444"/>
      <c r="F2" s="444"/>
      <c r="G2" s="444"/>
      <c r="H2" s="444"/>
      <c r="I2" s="444"/>
    </row>
    <row r="3" spans="1:11" ht="20.25" customHeight="1" x14ac:dyDescent="0.25">
      <c r="A3" s="445" t="s">
        <v>226</v>
      </c>
      <c r="B3" s="445"/>
      <c r="C3" s="445"/>
      <c r="D3" s="445"/>
      <c r="E3" s="445"/>
      <c r="F3" s="445"/>
      <c r="G3" s="445"/>
      <c r="H3" s="445"/>
      <c r="I3" s="445"/>
    </row>
    <row r="4" spans="1:11" ht="17.25" customHeight="1" x14ac:dyDescent="0.25">
      <c r="A4" s="446" t="s">
        <v>73</v>
      </c>
      <c r="B4" s="446"/>
      <c r="C4" s="446"/>
      <c r="D4" s="446"/>
      <c r="E4" s="446"/>
      <c r="F4" s="446"/>
      <c r="G4" s="446"/>
      <c r="H4" s="446"/>
      <c r="I4" s="446"/>
      <c r="J4" s="130"/>
    </row>
    <row r="5" spans="1:11" ht="15.6" x14ac:dyDescent="0.3">
      <c r="A5" s="63"/>
      <c r="B5" s="63"/>
      <c r="C5" s="63"/>
      <c r="D5" s="63"/>
      <c r="E5" s="63"/>
      <c r="F5" s="63"/>
      <c r="G5" s="63"/>
      <c r="H5" s="63"/>
      <c r="I5" s="63"/>
    </row>
    <row r="6" spans="1:11" customFormat="1" ht="31.5" customHeight="1" x14ac:dyDescent="0.3">
      <c r="A6" s="447" t="s">
        <v>42</v>
      </c>
      <c r="B6" s="448"/>
      <c r="C6" s="448"/>
      <c r="D6" s="448"/>
      <c r="E6" s="448"/>
      <c r="F6" s="448"/>
      <c r="G6" s="448"/>
      <c r="H6" s="448"/>
      <c r="I6" s="449"/>
      <c r="K6" s="191"/>
    </row>
    <row r="7" spans="1:11" ht="15.6" x14ac:dyDescent="0.3">
      <c r="C7" s="3"/>
      <c r="D7" s="4"/>
      <c r="G7" s="4"/>
    </row>
    <row r="8" spans="1:11" s="5" customFormat="1" ht="60" customHeight="1" x14ac:dyDescent="0.25">
      <c r="C8" s="42"/>
      <c r="D8" s="43" t="s">
        <v>208</v>
      </c>
      <c r="E8" s="6"/>
      <c r="F8" s="43" t="s">
        <v>209</v>
      </c>
      <c r="G8" s="43" t="s">
        <v>210</v>
      </c>
      <c r="H8" s="6"/>
      <c r="I8" s="43" t="s">
        <v>212</v>
      </c>
      <c r="K8" s="205"/>
    </row>
    <row r="9" spans="1:11" s="7" customFormat="1" ht="4.5" customHeight="1" x14ac:dyDescent="0.25">
      <c r="C9" s="8"/>
      <c r="D9" s="34"/>
      <c r="E9" s="10"/>
      <c r="F9" s="9"/>
      <c r="G9" s="9"/>
      <c r="H9" s="10"/>
      <c r="J9" s="5"/>
      <c r="K9" s="206"/>
    </row>
    <row r="10" spans="1:11" s="5" customFormat="1" ht="15.9" customHeight="1" x14ac:dyDescent="0.25">
      <c r="A10" s="433" t="s">
        <v>20</v>
      </c>
      <c r="B10" s="434" t="s">
        <v>21</v>
      </c>
      <c r="C10" s="99" t="s">
        <v>1</v>
      </c>
      <c r="D10" s="131">
        <f>D94</f>
        <v>386471.82739999989</v>
      </c>
      <c r="E10" s="116"/>
      <c r="F10" s="131">
        <f>F94-F58</f>
        <v>378883.57859000028</v>
      </c>
      <c r="G10" s="131">
        <f>G94-G58</f>
        <v>424062.74375999934</v>
      </c>
      <c r="H10" s="11"/>
      <c r="I10" s="437">
        <f>+G32/G41</f>
        <v>0.83077595064997001</v>
      </c>
      <c r="K10" s="205"/>
    </row>
    <row r="11" spans="1:11" ht="15.9" customHeight="1" outlineLevel="1" x14ac:dyDescent="0.25">
      <c r="A11" s="433"/>
      <c r="B11" s="435"/>
      <c r="C11" s="100" t="s">
        <v>43</v>
      </c>
      <c r="D11" s="37">
        <f>D95</f>
        <v>206537.87579999989</v>
      </c>
      <c r="E11" s="116"/>
      <c r="F11" s="37">
        <f>F95-F59</f>
        <v>195684.57841000019</v>
      </c>
      <c r="G11" s="37">
        <f>G95-G59</f>
        <v>215358.8457199994</v>
      </c>
      <c r="I11" s="438"/>
      <c r="J11" s="5"/>
    </row>
    <row r="12" spans="1:11" s="199" customFormat="1" ht="15.9" customHeight="1" outlineLevel="1" x14ac:dyDescent="0.25">
      <c r="A12" s="433"/>
      <c r="B12" s="435"/>
      <c r="C12" s="100" t="s">
        <v>215</v>
      </c>
      <c r="D12" s="365">
        <f>D96</f>
        <v>158330.47680999999</v>
      </c>
      <c r="E12" s="104"/>
      <c r="F12" s="365">
        <f>F96</f>
        <v>163850.84099000011</v>
      </c>
      <c r="G12" s="365">
        <f>G96</f>
        <v>186463.00133999999</v>
      </c>
      <c r="I12" s="438"/>
      <c r="J12" s="198"/>
      <c r="K12" s="207"/>
    </row>
    <row r="13" spans="1:11" s="199" customFormat="1" ht="15.9" customHeight="1" outlineLevel="1" x14ac:dyDescent="0.25">
      <c r="A13" s="433"/>
      <c r="B13" s="435"/>
      <c r="C13" s="100" t="s">
        <v>219</v>
      </c>
      <c r="D13" s="365">
        <f>D97</f>
        <v>0</v>
      </c>
      <c r="E13" s="104"/>
      <c r="F13" s="365">
        <f>F97</f>
        <v>0</v>
      </c>
      <c r="G13" s="365">
        <f>G97</f>
        <v>1710.1013600000001</v>
      </c>
      <c r="I13" s="438"/>
      <c r="J13" s="198"/>
      <c r="K13" s="207"/>
    </row>
    <row r="14" spans="1:11" ht="15.9" customHeight="1" outlineLevel="1" x14ac:dyDescent="0.25">
      <c r="A14" s="433"/>
      <c r="B14" s="435"/>
      <c r="C14" s="100" t="s">
        <v>15</v>
      </c>
      <c r="D14" s="365">
        <f>D98</f>
        <v>170.21489</v>
      </c>
      <c r="E14" s="104"/>
      <c r="F14" s="365">
        <f t="shared" ref="F14:G28" si="0">F98-F60</f>
        <v>60.418080000000003</v>
      </c>
      <c r="G14" s="365">
        <f t="shared" si="0"/>
        <v>32.561599999999999</v>
      </c>
      <c r="I14" s="438"/>
    </row>
    <row r="15" spans="1:11" ht="15.9" customHeight="1" outlineLevel="1" x14ac:dyDescent="0.25">
      <c r="A15" s="433"/>
      <c r="B15" s="435"/>
      <c r="C15" s="100" t="s">
        <v>44</v>
      </c>
      <c r="D15" s="147">
        <f t="shared" ref="D15:D18" si="1">D99</f>
        <v>21433.25989999999</v>
      </c>
      <c r="E15" s="413"/>
      <c r="F15" s="147">
        <f t="shared" si="0"/>
        <v>19287.741110000014</v>
      </c>
      <c r="G15" s="147">
        <f t="shared" si="0"/>
        <v>20498.233740000007</v>
      </c>
      <c r="H15" s="69"/>
      <c r="I15" s="438"/>
    </row>
    <row r="16" spans="1:11" ht="15.9" customHeight="1" outlineLevel="1" x14ac:dyDescent="0.25">
      <c r="A16" s="433"/>
      <c r="B16" s="435"/>
      <c r="C16" s="101" t="s">
        <v>14</v>
      </c>
      <c r="D16" s="37">
        <f t="shared" si="1"/>
        <v>10933.99390999999</v>
      </c>
      <c r="E16" s="116"/>
      <c r="F16" s="37">
        <f t="shared" si="0"/>
        <v>9562.2587700000113</v>
      </c>
      <c r="G16" s="37">
        <f t="shared" si="0"/>
        <v>9401.5721500000072</v>
      </c>
      <c r="I16" s="438"/>
    </row>
    <row r="17" spans="1:16" ht="15.9" customHeight="1" outlineLevel="1" x14ac:dyDescent="0.25">
      <c r="A17" s="433"/>
      <c r="B17" s="435"/>
      <c r="C17" s="101" t="s">
        <v>13</v>
      </c>
      <c r="D17" s="37">
        <f t="shared" si="1"/>
        <v>8649.1775500000022</v>
      </c>
      <c r="E17" s="116"/>
      <c r="F17" s="37">
        <f t="shared" si="0"/>
        <v>8059.1954000000032</v>
      </c>
      <c r="G17" s="37">
        <f t="shared" si="0"/>
        <v>9768.9884199999979</v>
      </c>
      <c r="I17" s="438"/>
    </row>
    <row r="18" spans="1:16" ht="15.9" customHeight="1" outlineLevel="1" x14ac:dyDescent="0.25">
      <c r="A18" s="433"/>
      <c r="B18" s="435"/>
      <c r="C18" s="101" t="s">
        <v>12</v>
      </c>
      <c r="D18" s="37">
        <f t="shared" si="1"/>
        <v>1764.8328200000001</v>
      </c>
      <c r="E18" s="116"/>
      <c r="F18" s="37">
        <f t="shared" si="0"/>
        <v>1604.76758</v>
      </c>
      <c r="G18" s="37">
        <f t="shared" si="0"/>
        <v>1281.6399699999999</v>
      </c>
      <c r="I18" s="438"/>
    </row>
    <row r="19" spans="1:16" ht="15.9" customHeight="1" outlineLevel="1" x14ac:dyDescent="0.25">
      <c r="A19" s="433"/>
      <c r="B19" s="435"/>
      <c r="C19" s="101" t="s">
        <v>63</v>
      </c>
      <c r="D19" s="37">
        <f>D103</f>
        <v>85.255620000000022</v>
      </c>
      <c r="E19" s="116"/>
      <c r="F19" s="37">
        <f t="shared" si="0"/>
        <v>61.519359999999992</v>
      </c>
      <c r="G19" s="37">
        <f t="shared" si="0"/>
        <v>46.033200000000008</v>
      </c>
      <c r="I19" s="438"/>
    </row>
    <row r="20" spans="1:16" ht="15.9" customHeight="1" outlineLevel="1" x14ac:dyDescent="0.25">
      <c r="A20" s="433"/>
      <c r="B20" s="435"/>
      <c r="C20" s="101" t="s">
        <v>67</v>
      </c>
      <c r="D20" s="37">
        <f>D104</f>
        <v>0</v>
      </c>
      <c r="E20" s="116"/>
      <c r="F20" s="37">
        <f t="shared" si="0"/>
        <v>0</v>
      </c>
      <c r="G20" s="37">
        <f t="shared" si="0"/>
        <v>0</v>
      </c>
      <c r="I20" s="438"/>
    </row>
    <row r="21" spans="1:16" ht="15.9" customHeight="1" x14ac:dyDescent="0.25">
      <c r="A21" s="433"/>
      <c r="B21" s="435"/>
      <c r="C21" s="72" t="s">
        <v>40</v>
      </c>
      <c r="D21" s="147">
        <f>D105</f>
        <v>599690.73861</v>
      </c>
      <c r="E21" s="116"/>
      <c r="F21" s="147">
        <f t="shared" si="0"/>
        <v>570251.67152000533</v>
      </c>
      <c r="G21" s="147">
        <f t="shared" si="0"/>
        <v>669224.10160000063</v>
      </c>
      <c r="H21" s="11"/>
      <c r="I21" s="438"/>
      <c r="J21" s="12"/>
    </row>
    <row r="22" spans="1:16" ht="15.9" customHeight="1" x14ac:dyDescent="0.25">
      <c r="A22" s="433"/>
      <c r="B22" s="435"/>
      <c r="C22" s="102" t="s">
        <v>41</v>
      </c>
      <c r="D22" s="147">
        <f>D106</f>
        <v>43405.858450000007</v>
      </c>
      <c r="E22" s="116"/>
      <c r="F22" s="147">
        <f t="shared" si="0"/>
        <v>40464.856829999997</v>
      </c>
      <c r="G22" s="147">
        <f t="shared" si="0"/>
        <v>47660.358560000248</v>
      </c>
      <c r="H22" s="11"/>
      <c r="I22" s="438"/>
      <c r="J22" s="5"/>
    </row>
    <row r="23" spans="1:16" s="5" customFormat="1" ht="15.9" customHeight="1" x14ac:dyDescent="0.25">
      <c r="A23" s="433"/>
      <c r="B23" s="435"/>
      <c r="C23" s="103" t="s">
        <v>18</v>
      </c>
      <c r="D23" s="147">
        <f t="shared" ref="D23:D31" si="2">D107</f>
        <v>3540.8758000000012</v>
      </c>
      <c r="E23" s="116"/>
      <c r="F23" s="147">
        <f t="shared" si="0"/>
        <v>3830.56655</v>
      </c>
      <c r="G23" s="147">
        <f t="shared" si="0"/>
        <v>4143.5495900000014</v>
      </c>
      <c r="H23" s="7"/>
      <c r="I23" s="438"/>
      <c r="K23" s="183"/>
      <c r="L23" s="2"/>
      <c r="M23" s="2"/>
      <c r="N23" s="2"/>
      <c r="O23" s="2"/>
    </row>
    <row r="24" spans="1:16" ht="15.9" customHeight="1" x14ac:dyDescent="0.25">
      <c r="A24" s="433"/>
      <c r="B24" s="435"/>
      <c r="C24" s="103" t="s">
        <v>5</v>
      </c>
      <c r="D24" s="147">
        <f t="shared" si="2"/>
        <v>30611.457159999991</v>
      </c>
      <c r="E24" s="116"/>
      <c r="F24" s="147">
        <f t="shared" si="0"/>
        <v>30227.229039999991</v>
      </c>
      <c r="G24" s="147">
        <f t="shared" si="0"/>
        <v>18197.98565999978</v>
      </c>
      <c r="H24" s="11"/>
      <c r="I24" s="438"/>
      <c r="J24" s="5"/>
    </row>
    <row r="25" spans="1:16" ht="15.9" customHeight="1" x14ac:dyDescent="0.25">
      <c r="A25" s="433"/>
      <c r="B25" s="435"/>
      <c r="C25" s="103" t="s">
        <v>6</v>
      </c>
      <c r="D25" s="147">
        <f t="shared" si="2"/>
        <v>78730.331829999952</v>
      </c>
      <c r="E25" s="116"/>
      <c r="F25" s="147">
        <f t="shared" si="0"/>
        <v>90747.415110000002</v>
      </c>
      <c r="G25" s="147">
        <f t="shared" si="0"/>
        <v>107875.54184000001</v>
      </c>
      <c r="H25" s="11"/>
      <c r="I25" s="438"/>
      <c r="J25" s="5"/>
    </row>
    <row r="26" spans="1:16" ht="15.9" customHeight="1" x14ac:dyDescent="0.25">
      <c r="A26" s="433"/>
      <c r="B26" s="435"/>
      <c r="C26" s="103" t="s">
        <v>16</v>
      </c>
      <c r="D26" s="147">
        <f t="shared" si="2"/>
        <v>2354.7660999999989</v>
      </c>
      <c r="E26" s="116"/>
      <c r="F26" s="147">
        <f t="shared" si="0"/>
        <v>2662.8566099999998</v>
      </c>
      <c r="G26" s="147">
        <f t="shared" si="0"/>
        <v>2272.1110699999999</v>
      </c>
      <c r="H26" s="11"/>
      <c r="I26" s="438"/>
      <c r="J26" s="15"/>
    </row>
    <row r="27" spans="1:16" ht="15.9" customHeight="1" x14ac:dyDescent="0.25">
      <c r="A27" s="433"/>
      <c r="B27" s="435"/>
      <c r="C27" s="103" t="s">
        <v>7</v>
      </c>
      <c r="D27" s="147">
        <f t="shared" si="2"/>
        <v>2358.539569999999</v>
      </c>
      <c r="E27" s="116"/>
      <c r="F27" s="147">
        <f t="shared" si="0"/>
        <v>2188.86816</v>
      </c>
      <c r="G27" s="147">
        <f t="shared" si="0"/>
        <v>1484.9739400000001</v>
      </c>
      <c r="H27" s="11"/>
      <c r="I27" s="438"/>
      <c r="J27" s="5"/>
    </row>
    <row r="28" spans="1:16" ht="15.9" customHeight="1" x14ac:dyDescent="0.25">
      <c r="A28" s="433"/>
      <c r="B28" s="435"/>
      <c r="C28" s="103" t="s">
        <v>17</v>
      </c>
      <c r="D28" s="147">
        <f t="shared" si="2"/>
        <v>18942.509879999991</v>
      </c>
      <c r="E28" s="116"/>
      <c r="F28" s="147">
        <f t="shared" si="0"/>
        <v>20740.511040000001</v>
      </c>
      <c r="G28" s="147">
        <f t="shared" si="0"/>
        <v>20115.382589999979</v>
      </c>
      <c r="H28" s="11"/>
      <c r="I28" s="438"/>
    </row>
    <row r="29" spans="1:16" ht="15.9" customHeight="1" x14ac:dyDescent="0.25">
      <c r="A29" s="433"/>
      <c r="B29" s="435"/>
      <c r="C29" s="103" t="s">
        <v>57</v>
      </c>
      <c r="D29" s="147">
        <f t="shared" si="2"/>
        <v>4567.230930000007</v>
      </c>
      <c r="E29" s="116"/>
      <c r="F29" s="147">
        <f t="shared" ref="F29:G31" si="3">F113-F77</f>
        <v>4254.4652700001006</v>
      </c>
      <c r="G29" s="147">
        <f t="shared" si="3"/>
        <v>2940.947070000092</v>
      </c>
      <c r="H29" s="11"/>
      <c r="I29" s="438"/>
      <c r="K29" s="208"/>
      <c r="L29" s="26"/>
      <c r="M29" s="26"/>
      <c r="N29" s="26"/>
      <c r="O29" s="26"/>
      <c r="P29" s="26"/>
    </row>
    <row r="30" spans="1:16" ht="15.9" customHeight="1" x14ac:dyDescent="0.25">
      <c r="A30" s="433"/>
      <c r="B30" s="435"/>
      <c r="C30" s="103" t="s">
        <v>58</v>
      </c>
      <c r="D30" s="147">
        <f t="shared" si="2"/>
        <v>3989.55483</v>
      </c>
      <c r="E30" s="116"/>
      <c r="F30" s="147">
        <f t="shared" si="3"/>
        <v>4391.3984700001229</v>
      </c>
      <c r="G30" s="147">
        <f t="shared" si="3"/>
        <v>5361.9753300002476</v>
      </c>
      <c r="H30" s="11"/>
      <c r="I30" s="438"/>
      <c r="K30" s="208"/>
      <c r="L30" s="26"/>
      <c r="M30" s="26"/>
      <c r="N30" s="26"/>
      <c r="O30" s="26"/>
      <c r="P30" s="26"/>
    </row>
    <row r="31" spans="1:16" ht="15.9" customHeight="1" x14ac:dyDescent="0.25">
      <c r="A31" s="433"/>
      <c r="B31" s="435"/>
      <c r="C31" s="73" t="s">
        <v>74</v>
      </c>
      <c r="D31" s="147">
        <f t="shared" si="2"/>
        <v>2406.4064900000039</v>
      </c>
      <c r="E31" s="116"/>
      <c r="F31" s="147">
        <f t="shared" si="3"/>
        <v>11667.4738</v>
      </c>
      <c r="G31" s="147">
        <f t="shared" si="3"/>
        <v>1983.376029999999</v>
      </c>
      <c r="H31" s="7"/>
      <c r="I31" s="438"/>
      <c r="J31" s="5"/>
      <c r="K31" s="209"/>
      <c r="L31" s="186"/>
      <c r="M31" s="186"/>
      <c r="N31" s="186"/>
      <c r="O31" s="26"/>
      <c r="P31" s="26"/>
    </row>
    <row r="32" spans="1:16" s="7" customFormat="1" ht="18" customHeight="1" x14ac:dyDescent="0.3">
      <c r="A32" s="433"/>
      <c r="B32" s="436"/>
      <c r="C32" s="48" t="s">
        <v>55</v>
      </c>
      <c r="D32" s="49">
        <f>+D10+SUM(D21:D31)</f>
        <v>1177070.09705</v>
      </c>
      <c r="E32" s="133"/>
      <c r="F32" s="49">
        <f>+F10+SUM(F21:F31)</f>
        <v>1160310.8909900058</v>
      </c>
      <c r="G32" s="49">
        <f>+G10+SUM(G21:G31)</f>
        <v>1305323.0470400003</v>
      </c>
      <c r="I32" s="439"/>
      <c r="J32" s="16"/>
      <c r="K32" s="209"/>
      <c r="L32" s="186"/>
      <c r="M32" s="186"/>
      <c r="N32" s="186"/>
      <c r="O32" s="126"/>
      <c r="P32" s="126"/>
    </row>
    <row r="33" spans="1:16" ht="6.6" customHeight="1" x14ac:dyDescent="0.3">
      <c r="A33" s="433"/>
      <c r="B33" s="22"/>
      <c r="C33" s="35"/>
      <c r="D33" s="18"/>
      <c r="E33" s="18"/>
      <c r="F33" s="18"/>
      <c r="G33" s="18"/>
      <c r="H33" s="7"/>
      <c r="I33" s="36"/>
      <c r="J33" s="5"/>
      <c r="K33" s="208"/>
      <c r="L33" s="26"/>
      <c r="M33" s="26"/>
      <c r="N33" s="26"/>
      <c r="O33" s="26"/>
      <c r="P33" s="26"/>
    </row>
    <row r="34" spans="1:16" ht="18.75" customHeight="1" x14ac:dyDescent="0.25">
      <c r="A34" s="433"/>
      <c r="B34" s="440" t="s">
        <v>22</v>
      </c>
      <c r="C34" s="38" t="s">
        <v>38</v>
      </c>
      <c r="D34" s="39">
        <f>D118</f>
        <v>195478.8487499998</v>
      </c>
      <c r="E34" s="119"/>
      <c r="F34" s="39">
        <f>F118-F82</f>
        <v>194258.27207000009</v>
      </c>
      <c r="G34" s="39">
        <f>G118-G82</f>
        <v>243626.18292852459</v>
      </c>
      <c r="H34" s="7"/>
      <c r="I34" s="437">
        <f>+G36/G41</f>
        <v>0.16922404935003002</v>
      </c>
      <c r="K34" s="208"/>
      <c r="L34" s="121"/>
      <c r="M34" s="121"/>
      <c r="N34" s="121"/>
      <c r="O34" s="26"/>
      <c r="P34" s="26"/>
    </row>
    <row r="35" spans="1:16" ht="18.75" customHeight="1" x14ac:dyDescent="0.25">
      <c r="A35" s="433"/>
      <c r="B35" s="441"/>
      <c r="C35" s="40" t="s">
        <v>39</v>
      </c>
      <c r="D35" s="37">
        <f>D119</f>
        <v>15079.647059999999</v>
      </c>
      <c r="E35" s="119"/>
      <c r="F35" s="37">
        <f>F119-F83</f>
        <v>15691.18801</v>
      </c>
      <c r="G35" s="37">
        <f>G119-G83</f>
        <v>22260.247169999991</v>
      </c>
      <c r="H35" s="7"/>
      <c r="I35" s="438"/>
      <c r="K35" s="208"/>
      <c r="L35" s="26"/>
      <c r="M35" s="26"/>
      <c r="N35" s="26"/>
      <c r="O35" s="26"/>
      <c r="P35" s="26"/>
    </row>
    <row r="36" spans="1:16" s="7" customFormat="1" ht="18.75" customHeight="1" x14ac:dyDescent="0.3">
      <c r="A36" s="433"/>
      <c r="B36" s="442"/>
      <c r="C36" s="97" t="s">
        <v>61</v>
      </c>
      <c r="D36" s="49">
        <f t="shared" ref="D36" si="4">SUM(D34:D35)</f>
        <v>210558.49580999979</v>
      </c>
      <c r="F36" s="49">
        <f>SUM(F34:F35)</f>
        <v>209949.46008000011</v>
      </c>
      <c r="G36" s="49">
        <f>SUM(G34:G35)</f>
        <v>265886.43009852461</v>
      </c>
      <c r="H36" s="11"/>
      <c r="I36" s="439"/>
      <c r="K36" s="210"/>
      <c r="L36" s="126"/>
      <c r="M36" s="126"/>
      <c r="N36" s="126"/>
      <c r="O36" s="126"/>
      <c r="P36" s="126"/>
    </row>
    <row r="37" spans="1:16" s="7" customFormat="1" ht="15.6" x14ac:dyDescent="0.3">
      <c r="A37" s="433"/>
      <c r="B37" s="22"/>
      <c r="C37" s="19"/>
      <c r="D37" s="95"/>
      <c r="E37" s="95"/>
      <c r="F37" s="95"/>
      <c r="G37" s="95"/>
      <c r="H37" s="11"/>
      <c r="I37" s="36"/>
      <c r="K37" s="210"/>
      <c r="L37" s="126"/>
      <c r="M37" s="126"/>
      <c r="N37" s="126"/>
      <c r="O37" s="126"/>
      <c r="P37" s="126"/>
    </row>
    <row r="38" spans="1:16" s="7" customFormat="1" ht="15.75" customHeight="1" x14ac:dyDescent="0.3">
      <c r="A38" s="433"/>
      <c r="B38" s="425" t="s">
        <v>24</v>
      </c>
      <c r="C38" s="425"/>
      <c r="D38" s="50">
        <f>D41-D39</f>
        <v>530432.62418999989</v>
      </c>
      <c r="F38" s="50">
        <f t="shared" ref="F38:G38" si="5">F41-F39</f>
        <v>545763.79609000054</v>
      </c>
      <c r="G38" s="50">
        <f t="shared" si="5"/>
        <v>584295.03728999943</v>
      </c>
      <c r="H38" s="11"/>
      <c r="I38" s="51">
        <f>+G38/$G$41</f>
        <v>0.37187596293914499</v>
      </c>
      <c r="K38" s="210"/>
      <c r="L38" s="126"/>
      <c r="M38" s="126"/>
      <c r="N38" s="126"/>
      <c r="O38" s="126"/>
      <c r="P38" s="126"/>
    </row>
    <row r="39" spans="1:16" s="7" customFormat="1" ht="15.75" customHeight="1" x14ac:dyDescent="0.25">
      <c r="A39" s="433"/>
      <c r="B39" s="425" t="s">
        <v>25</v>
      </c>
      <c r="C39" s="425"/>
      <c r="D39" s="50">
        <f>+D21+D22+D23+D36</f>
        <v>857195.96866999986</v>
      </c>
      <c r="F39" s="50">
        <f>+F21+F22+F23+F36</f>
        <v>824496.55498000537</v>
      </c>
      <c r="G39" s="50">
        <f>+G21+G22+G23+G36</f>
        <v>986914.43984852545</v>
      </c>
      <c r="H39" s="62"/>
      <c r="I39" s="51">
        <f>+G39/$G$41</f>
        <v>0.62812403706085507</v>
      </c>
      <c r="K39" s="210"/>
      <c r="L39" s="126"/>
      <c r="M39" s="126"/>
      <c r="N39" s="126"/>
      <c r="O39" s="126"/>
      <c r="P39" s="126"/>
    </row>
    <row r="40" spans="1:16" ht="13.8" x14ac:dyDescent="0.25">
      <c r="B40" s="22"/>
      <c r="C40" s="19"/>
      <c r="D40" s="23"/>
      <c r="E40" s="17"/>
      <c r="F40" s="21"/>
      <c r="G40" s="21"/>
      <c r="H40" s="11"/>
      <c r="I40" s="22"/>
      <c r="K40" s="208"/>
      <c r="L40" s="26"/>
      <c r="M40" s="26"/>
      <c r="N40" s="26"/>
      <c r="O40" s="26"/>
      <c r="P40" s="26"/>
    </row>
    <row r="41" spans="1:16" ht="24.75" customHeight="1" x14ac:dyDescent="0.3">
      <c r="A41" s="426" t="s">
        <v>26</v>
      </c>
      <c r="B41" s="427" t="s">
        <v>75</v>
      </c>
      <c r="C41" s="428"/>
      <c r="D41" s="44">
        <f t="shared" ref="D41" si="6">+D36+D32</f>
        <v>1387628.5928599997</v>
      </c>
      <c r="E41" s="111"/>
      <c r="F41" s="44">
        <f t="shared" ref="F41" si="7">+F32+F36</f>
        <v>1370260.3510700059</v>
      </c>
      <c r="G41" s="44">
        <f>+G32+G36</f>
        <v>1571209.4771385249</v>
      </c>
      <c r="H41" s="11"/>
      <c r="I41" s="110"/>
      <c r="K41" s="208"/>
      <c r="L41" s="26"/>
      <c r="M41" s="26"/>
      <c r="N41" s="26"/>
      <c r="O41" s="26"/>
      <c r="P41" s="26"/>
    </row>
    <row r="42" spans="1:16" ht="14.25" customHeight="1" x14ac:dyDescent="0.25">
      <c r="A42" s="426"/>
      <c r="B42" s="429" t="s">
        <v>49</v>
      </c>
      <c r="C42" s="430"/>
      <c r="D42" s="41"/>
      <c r="E42" s="7"/>
      <c r="F42" s="141">
        <f>F129</f>
        <v>194247.60744999949</v>
      </c>
      <c r="G42" s="141">
        <f>G129</f>
        <v>319843.9205399921</v>
      </c>
      <c r="H42" s="11"/>
      <c r="I42" s="104" t="s">
        <v>62</v>
      </c>
      <c r="K42" s="208"/>
      <c r="L42" s="26"/>
      <c r="M42" s="26"/>
      <c r="N42" s="26"/>
      <c r="O42" s="26"/>
      <c r="P42" s="26"/>
    </row>
    <row r="43" spans="1:16" ht="14.25" customHeight="1" x14ac:dyDescent="0.25">
      <c r="A43" s="426"/>
      <c r="B43" s="429" t="s">
        <v>50</v>
      </c>
      <c r="C43" s="430"/>
      <c r="D43" s="41"/>
      <c r="E43" s="7"/>
      <c r="F43" s="141">
        <f>F130</f>
        <v>4445.4132000000054</v>
      </c>
      <c r="G43" s="141">
        <f>G130</f>
        <v>4862.2833299999984</v>
      </c>
      <c r="H43" s="11"/>
      <c r="I43" s="104"/>
      <c r="K43" s="208"/>
      <c r="L43" s="26"/>
      <c r="M43" s="26"/>
      <c r="N43" s="26"/>
      <c r="O43" s="26"/>
      <c r="P43" s="26"/>
    </row>
    <row r="44" spans="1:16" ht="25.5" customHeight="1" x14ac:dyDescent="0.25">
      <c r="A44" s="426"/>
      <c r="B44" s="427" t="s">
        <v>76</v>
      </c>
      <c r="C44" s="428"/>
      <c r="D44" s="44"/>
      <c r="E44" s="62"/>
      <c r="F44" s="46">
        <f>+F41-F42-F43</f>
        <v>1171567.3304200063</v>
      </c>
      <c r="G44" s="46">
        <f>+G41-G42-G43</f>
        <v>1246503.2732685327</v>
      </c>
      <c r="H44" s="11"/>
      <c r="I44" s="62" t="s">
        <v>62</v>
      </c>
      <c r="K44" s="208"/>
      <c r="L44" s="26"/>
      <c r="M44" s="26"/>
      <c r="N44" s="26"/>
      <c r="O44" s="26"/>
      <c r="P44" s="26"/>
    </row>
    <row r="45" spans="1:16" ht="14.25" customHeight="1" x14ac:dyDescent="0.25">
      <c r="A45" s="426"/>
      <c r="B45" s="429" t="s">
        <v>77</v>
      </c>
      <c r="C45" s="430"/>
      <c r="D45" s="52"/>
      <c r="E45" s="62"/>
      <c r="F45" s="93">
        <f>F132</f>
        <v>76846.387430003495</v>
      </c>
      <c r="G45" s="89">
        <f>G132</f>
        <v>24432.3898300002</v>
      </c>
      <c r="H45" s="11"/>
      <c r="I45" s="112"/>
      <c r="K45" s="208"/>
      <c r="L45" s="26"/>
      <c r="M45" s="26"/>
      <c r="N45" s="26"/>
      <c r="O45" s="26"/>
      <c r="P45" s="26"/>
    </row>
    <row r="46" spans="1:16" ht="33" customHeight="1" x14ac:dyDescent="0.25">
      <c r="A46" s="426"/>
      <c r="B46" s="431" t="s">
        <v>84</v>
      </c>
      <c r="C46" s="432"/>
      <c r="D46" s="44"/>
      <c r="E46" s="62"/>
      <c r="F46" s="47">
        <f t="shared" ref="F46" si="8">+F44-F45</f>
        <v>1094720.9429900027</v>
      </c>
      <c r="G46" s="47">
        <f>+G44-G45</f>
        <v>1222070.8834385325</v>
      </c>
      <c r="H46" s="11"/>
      <c r="I46" s="104"/>
      <c r="K46" s="208"/>
      <c r="L46" s="26"/>
      <c r="M46" s="26"/>
      <c r="N46" s="26"/>
      <c r="O46" s="26"/>
      <c r="P46" s="26"/>
    </row>
    <row r="47" spans="1:16" customFormat="1" ht="14.4" x14ac:dyDescent="0.3">
      <c r="K47" s="211"/>
      <c r="L47" s="128"/>
      <c r="M47" s="128"/>
      <c r="N47" s="128"/>
      <c r="O47" s="128"/>
      <c r="P47" s="128"/>
    </row>
    <row r="48" spans="1:16" customFormat="1" ht="27.75" customHeight="1" x14ac:dyDescent="0.3">
      <c r="A48" s="420" t="s">
        <v>48</v>
      </c>
      <c r="B48" s="421"/>
      <c r="C48" s="421"/>
      <c r="D48" s="421"/>
      <c r="E48" s="421"/>
      <c r="F48" s="421"/>
      <c r="G48" s="421"/>
      <c r="H48" s="421"/>
      <c r="I48" s="422"/>
      <c r="K48" s="211"/>
      <c r="L48" s="128"/>
      <c r="M48" s="128"/>
      <c r="N48" s="128"/>
      <c r="O48" s="128"/>
      <c r="P48" s="128"/>
    </row>
    <row r="49" spans="1:16" customFormat="1" ht="8.25" customHeight="1" x14ac:dyDescent="0.3">
      <c r="K49" s="211"/>
      <c r="L49" s="128"/>
      <c r="M49" s="128"/>
      <c r="N49" s="128"/>
      <c r="O49" s="128"/>
      <c r="P49" s="128"/>
    </row>
    <row r="50" spans="1:16" s="5" customFormat="1" ht="30" customHeight="1" x14ac:dyDescent="0.3">
      <c r="C50" s="42"/>
      <c r="D50" s="174"/>
      <c r="F50" s="74" t="str">
        <f>+F8</f>
        <v>Recaudación
 2025</v>
      </c>
      <c r="G50" s="74" t="str">
        <f>+G8</f>
        <v>Recaudación 
2026</v>
      </c>
      <c r="I50"/>
      <c r="K50" s="212"/>
      <c r="L50" s="29"/>
      <c r="M50" s="29"/>
      <c r="N50" s="29"/>
      <c r="O50" s="29"/>
      <c r="P50" s="29"/>
    </row>
    <row r="51" spans="1:16" customFormat="1" ht="8.25" customHeight="1" x14ac:dyDescent="0.3">
      <c r="D51" s="128"/>
      <c r="K51" s="191"/>
    </row>
    <row r="52" spans="1:16" customFormat="1" ht="15.6" x14ac:dyDescent="0.3">
      <c r="A52" s="419" t="s">
        <v>47</v>
      </c>
      <c r="B52" s="419"/>
      <c r="C52" s="419"/>
      <c r="F52" s="82">
        <f>F55</f>
        <v>0</v>
      </c>
      <c r="G52" s="82">
        <f>G86</f>
        <v>18035.290069999999</v>
      </c>
      <c r="K52" s="191"/>
    </row>
    <row r="53" spans="1:16" customFormat="1" ht="8.4" customHeight="1" x14ac:dyDescent="0.3">
      <c r="D53" s="128"/>
      <c r="K53" s="191"/>
    </row>
    <row r="54" spans="1:16" customFormat="1" ht="8.4" customHeight="1" x14ac:dyDescent="0.3">
      <c r="D54" s="128"/>
      <c r="K54" s="191"/>
    </row>
    <row r="55" spans="1:16" s="7" customFormat="1" ht="19.5" customHeight="1" x14ac:dyDescent="0.3">
      <c r="A55" s="423" t="s">
        <v>148</v>
      </c>
      <c r="B55" s="423"/>
      <c r="C55" s="424"/>
      <c r="D55" s="175"/>
      <c r="E55"/>
      <c r="F55" s="261">
        <f>SUM(F67:F79)+F58+F84</f>
        <v>0</v>
      </c>
      <c r="G55" s="261">
        <f>SUM(G67:G79)+G58+G84</f>
        <v>0</v>
      </c>
      <c r="H55"/>
      <c r="I55" s="111"/>
      <c r="J55" s="205"/>
      <c r="K55" s="206"/>
    </row>
    <row r="56" spans="1:16" customFormat="1" ht="6" customHeight="1" x14ac:dyDescent="0.3">
      <c r="D56" s="128"/>
      <c r="K56" s="191"/>
    </row>
    <row r="57" spans="1:16" customFormat="1" ht="6" hidden="1" customHeight="1" outlineLevel="1" x14ac:dyDescent="0.3">
      <c r="D57" s="128"/>
      <c r="K57" s="191"/>
    </row>
    <row r="58" spans="1:16" s="5" customFormat="1" ht="15.9" hidden="1" customHeight="1" outlineLevel="1" x14ac:dyDescent="0.3">
      <c r="A58" s="459" t="s">
        <v>20</v>
      </c>
      <c r="B58" s="475" t="s">
        <v>21</v>
      </c>
      <c r="C58" s="64" t="s">
        <v>1</v>
      </c>
      <c r="D58" s="176"/>
      <c r="E58" s="66"/>
      <c r="F58" s="79">
        <v>0</v>
      </c>
      <c r="G58" s="79">
        <v>0</v>
      </c>
      <c r="H58"/>
      <c r="I58" s="191"/>
      <c r="J58" s="226"/>
      <c r="K58" s="205"/>
    </row>
    <row r="59" spans="1:16" s="5" customFormat="1" ht="15.9" hidden="1" customHeight="1" outlineLevel="1" x14ac:dyDescent="0.3">
      <c r="A59" s="459"/>
      <c r="B59" s="475"/>
      <c r="C59" s="68" t="s">
        <v>11</v>
      </c>
      <c r="D59" s="176"/>
      <c r="E59" s="66"/>
      <c r="F59" s="69">
        <v>0</v>
      </c>
      <c r="G59" s="69">
        <v>0</v>
      </c>
      <c r="H59"/>
      <c r="I59" s="191"/>
      <c r="J59" s="226"/>
      <c r="K59" s="205"/>
    </row>
    <row r="60" spans="1:16" s="5" customFormat="1" ht="15.9" hidden="1" customHeight="1" outlineLevel="1" x14ac:dyDescent="0.3">
      <c r="A60" s="459"/>
      <c r="B60" s="475"/>
      <c r="C60" s="68" t="s">
        <v>15</v>
      </c>
      <c r="D60" s="176"/>
      <c r="E60" s="66"/>
      <c r="F60" s="69">
        <v>0</v>
      </c>
      <c r="G60" s="69">
        <v>0</v>
      </c>
      <c r="H60"/>
      <c r="I60" s="191"/>
      <c r="J60" s="226"/>
      <c r="K60" s="205"/>
    </row>
    <row r="61" spans="1:16" s="5" customFormat="1" ht="15.9" hidden="1" customHeight="1" outlineLevel="1" x14ac:dyDescent="0.3">
      <c r="A61" s="459"/>
      <c r="B61" s="475"/>
      <c r="C61" s="68" t="s">
        <v>2</v>
      </c>
      <c r="D61" s="176"/>
      <c r="E61" s="66"/>
      <c r="F61" s="69">
        <v>0</v>
      </c>
      <c r="G61" s="69">
        <v>0</v>
      </c>
      <c r="H61"/>
      <c r="I61" s="191"/>
      <c r="J61" s="226"/>
      <c r="K61" s="205"/>
    </row>
    <row r="62" spans="1:16" s="5" customFormat="1" ht="15.9" hidden="1" customHeight="1" outlineLevel="1" x14ac:dyDescent="0.3">
      <c r="A62" s="459"/>
      <c r="B62" s="475"/>
      <c r="C62" s="71" t="s">
        <v>14</v>
      </c>
      <c r="D62" s="176"/>
      <c r="E62" s="66"/>
      <c r="F62" s="69">
        <v>0</v>
      </c>
      <c r="G62" s="69">
        <v>0</v>
      </c>
      <c r="H62"/>
      <c r="I62" s="191"/>
      <c r="J62" s="226"/>
      <c r="K62" s="205"/>
    </row>
    <row r="63" spans="1:16" s="5" customFormat="1" ht="15.9" hidden="1" customHeight="1" outlineLevel="1" x14ac:dyDescent="0.3">
      <c r="A63" s="459"/>
      <c r="B63" s="475"/>
      <c r="C63" s="71" t="s">
        <v>13</v>
      </c>
      <c r="D63" s="176"/>
      <c r="E63" s="66"/>
      <c r="F63" s="69">
        <v>0</v>
      </c>
      <c r="G63" s="69">
        <v>0</v>
      </c>
      <c r="H63"/>
      <c r="I63" s="191"/>
      <c r="J63" s="226"/>
      <c r="K63" s="205"/>
    </row>
    <row r="64" spans="1:16" s="5" customFormat="1" ht="15.9" hidden="1" customHeight="1" outlineLevel="1" x14ac:dyDescent="0.3">
      <c r="A64" s="459"/>
      <c r="B64" s="475"/>
      <c r="C64" s="71" t="s">
        <v>12</v>
      </c>
      <c r="D64" s="176"/>
      <c r="E64" s="66"/>
      <c r="F64" s="69">
        <v>0</v>
      </c>
      <c r="G64" s="69">
        <v>0</v>
      </c>
      <c r="H64"/>
      <c r="I64" s="191"/>
      <c r="J64" s="226"/>
      <c r="K64" s="205"/>
    </row>
    <row r="65" spans="1:11" s="5" customFormat="1" ht="15.9" hidden="1" customHeight="1" outlineLevel="1" x14ac:dyDescent="0.3">
      <c r="A65" s="459"/>
      <c r="B65" s="475"/>
      <c r="C65" s="71" t="s">
        <v>63</v>
      </c>
      <c r="D65" s="176"/>
      <c r="E65" s="66"/>
      <c r="F65" s="69">
        <v>0</v>
      </c>
      <c r="G65" s="69">
        <v>0</v>
      </c>
      <c r="H65"/>
      <c r="I65" s="191"/>
      <c r="J65" s="226"/>
      <c r="K65" s="205"/>
    </row>
    <row r="66" spans="1:11" s="5" customFormat="1" ht="15.9" hidden="1" customHeight="1" outlineLevel="1" x14ac:dyDescent="0.3">
      <c r="A66" s="459"/>
      <c r="B66" s="475"/>
      <c r="C66" s="71" t="s">
        <v>67</v>
      </c>
      <c r="D66" s="176"/>
      <c r="E66" s="66"/>
      <c r="F66" s="69">
        <v>0</v>
      </c>
      <c r="G66" s="69">
        <v>0</v>
      </c>
      <c r="H66"/>
      <c r="I66" s="191"/>
      <c r="J66" s="226"/>
      <c r="K66" s="205"/>
    </row>
    <row r="67" spans="1:11" s="5" customFormat="1" ht="15.9" hidden="1" customHeight="1" outlineLevel="1" x14ac:dyDescent="0.3">
      <c r="A67" s="459"/>
      <c r="B67" s="475"/>
      <c r="C67" s="72" t="s">
        <v>40</v>
      </c>
      <c r="D67" s="176"/>
      <c r="E67" s="66"/>
      <c r="F67" s="69">
        <v>0</v>
      </c>
      <c r="G67" s="69">
        <v>0</v>
      </c>
      <c r="H67"/>
      <c r="I67" s="191"/>
      <c r="J67" s="226"/>
      <c r="K67" s="205"/>
    </row>
    <row r="68" spans="1:11" s="5" customFormat="1" ht="15.9" hidden="1" customHeight="1" outlineLevel="1" x14ac:dyDescent="0.3">
      <c r="A68" s="459"/>
      <c r="B68" s="475"/>
      <c r="C68" s="72" t="s">
        <v>41</v>
      </c>
      <c r="D68" s="176"/>
      <c r="E68" s="66"/>
      <c r="F68" s="69">
        <v>0</v>
      </c>
      <c r="G68" s="69">
        <v>0</v>
      </c>
      <c r="H68"/>
      <c r="I68" s="191"/>
      <c r="J68" s="226"/>
      <c r="K68" s="205"/>
    </row>
    <row r="69" spans="1:11" s="5" customFormat="1" ht="15.9" hidden="1" customHeight="1" outlineLevel="1" x14ac:dyDescent="0.3">
      <c r="A69" s="459"/>
      <c r="B69" s="475"/>
      <c r="C69" s="73" t="s">
        <v>18</v>
      </c>
      <c r="D69" s="176"/>
      <c r="E69" s="66"/>
      <c r="F69" s="69">
        <v>0</v>
      </c>
      <c r="G69" s="69">
        <v>0</v>
      </c>
      <c r="H69"/>
      <c r="I69" s="191"/>
      <c r="J69" s="226"/>
      <c r="K69" s="205"/>
    </row>
    <row r="70" spans="1:11" s="5" customFormat="1" ht="15.9" hidden="1" customHeight="1" outlineLevel="1" x14ac:dyDescent="0.3">
      <c r="A70" s="459"/>
      <c r="B70" s="475"/>
      <c r="C70" s="73" t="s">
        <v>5</v>
      </c>
      <c r="D70" s="176"/>
      <c r="E70" s="66"/>
      <c r="F70" s="69">
        <v>0</v>
      </c>
      <c r="G70" s="69">
        <v>0</v>
      </c>
      <c r="H70"/>
      <c r="I70" s="191"/>
      <c r="J70" s="226"/>
      <c r="K70" s="205"/>
    </row>
    <row r="71" spans="1:11" s="5" customFormat="1" ht="15.9" hidden="1" customHeight="1" outlineLevel="1" x14ac:dyDescent="0.3">
      <c r="A71" s="459"/>
      <c r="B71" s="475"/>
      <c r="C71" s="73" t="s">
        <v>6</v>
      </c>
      <c r="D71" s="176"/>
      <c r="E71" s="66"/>
      <c r="F71" s="69">
        <v>0</v>
      </c>
      <c r="G71" s="69">
        <v>0</v>
      </c>
      <c r="H71"/>
      <c r="I71" s="191"/>
      <c r="J71" s="226"/>
      <c r="K71" s="205"/>
    </row>
    <row r="72" spans="1:11" s="5" customFormat="1" ht="15.9" hidden="1" customHeight="1" outlineLevel="1" x14ac:dyDescent="0.3">
      <c r="A72" s="459"/>
      <c r="B72" s="475"/>
      <c r="C72" s="73" t="s">
        <v>16</v>
      </c>
      <c r="D72" s="176"/>
      <c r="E72" s="66"/>
      <c r="F72" s="69">
        <v>0</v>
      </c>
      <c r="G72" s="69">
        <v>0</v>
      </c>
      <c r="H72"/>
      <c r="I72" s="191"/>
      <c r="J72" s="226"/>
      <c r="K72" s="205"/>
    </row>
    <row r="73" spans="1:11" s="5" customFormat="1" ht="15.9" hidden="1" customHeight="1" outlineLevel="1" x14ac:dyDescent="0.3">
      <c r="A73" s="459"/>
      <c r="B73" s="475"/>
      <c r="C73" s="73" t="s">
        <v>7</v>
      </c>
      <c r="D73" s="176"/>
      <c r="E73" s="66"/>
      <c r="F73" s="69">
        <v>0</v>
      </c>
      <c r="G73" s="69">
        <v>0</v>
      </c>
      <c r="H73"/>
      <c r="I73" s="191"/>
      <c r="J73" s="226"/>
      <c r="K73" s="205"/>
    </row>
    <row r="74" spans="1:11" s="5" customFormat="1" ht="15.9" hidden="1" customHeight="1" outlineLevel="1" x14ac:dyDescent="0.3">
      <c r="A74" s="459"/>
      <c r="B74" s="475"/>
      <c r="C74" s="73" t="s">
        <v>17</v>
      </c>
      <c r="D74" s="176"/>
      <c r="E74" s="66"/>
      <c r="F74" s="69">
        <v>0</v>
      </c>
      <c r="G74" s="69">
        <v>0</v>
      </c>
      <c r="H74"/>
      <c r="I74" s="191"/>
      <c r="J74" s="226"/>
      <c r="K74" s="205"/>
    </row>
    <row r="75" spans="1:11" s="5" customFormat="1" ht="15.9" hidden="1" customHeight="1" outlineLevel="1" x14ac:dyDescent="0.3">
      <c r="A75" s="459"/>
      <c r="B75" s="475"/>
      <c r="C75" s="73" t="s">
        <v>96</v>
      </c>
      <c r="D75" s="176"/>
      <c r="E75" s="66"/>
      <c r="F75" s="69">
        <v>0</v>
      </c>
      <c r="G75" s="69">
        <v>0</v>
      </c>
      <c r="H75"/>
      <c r="I75" s="191"/>
      <c r="J75" s="226"/>
      <c r="K75" s="205"/>
    </row>
    <row r="76" spans="1:11" s="5" customFormat="1" ht="15.9" hidden="1" customHeight="1" outlineLevel="1" x14ac:dyDescent="0.3">
      <c r="A76" s="459"/>
      <c r="B76" s="475"/>
      <c r="C76" s="73" t="s">
        <v>97</v>
      </c>
      <c r="D76" s="176"/>
      <c r="E76" s="66"/>
      <c r="F76" s="69">
        <v>0</v>
      </c>
      <c r="G76" s="69">
        <v>0</v>
      </c>
      <c r="H76"/>
      <c r="I76" s="191"/>
      <c r="J76" s="226"/>
      <c r="K76" s="205"/>
    </row>
    <row r="77" spans="1:11" s="5" customFormat="1" ht="15.9" hidden="1" customHeight="1" outlineLevel="1" x14ac:dyDescent="0.3">
      <c r="A77" s="459"/>
      <c r="B77" s="475"/>
      <c r="C77" s="73" t="s">
        <v>57</v>
      </c>
      <c r="D77" s="176"/>
      <c r="E77" s="66"/>
      <c r="F77" s="69">
        <v>0</v>
      </c>
      <c r="G77" s="69">
        <v>0</v>
      </c>
      <c r="H77"/>
      <c r="I77" s="191"/>
      <c r="J77" s="226"/>
      <c r="K77" s="205"/>
    </row>
    <row r="78" spans="1:11" s="5" customFormat="1" ht="15.9" hidden="1" customHeight="1" outlineLevel="1" x14ac:dyDescent="0.3">
      <c r="A78" s="459"/>
      <c r="B78" s="475"/>
      <c r="C78" s="73" t="s">
        <v>58</v>
      </c>
      <c r="D78" s="176"/>
      <c r="E78" s="66"/>
      <c r="F78" s="69">
        <v>0</v>
      </c>
      <c r="G78" s="69">
        <v>0</v>
      </c>
      <c r="H78"/>
      <c r="I78" s="191"/>
      <c r="J78" s="226"/>
      <c r="K78" s="205"/>
    </row>
    <row r="79" spans="1:11" s="5" customFormat="1" ht="15.9" hidden="1" customHeight="1" outlineLevel="1" x14ac:dyDescent="0.3">
      <c r="A79" s="459"/>
      <c r="B79" s="475"/>
      <c r="C79" s="73" t="s">
        <v>8</v>
      </c>
      <c r="D79" s="176"/>
      <c r="E79" s="66"/>
      <c r="F79" s="69">
        <v>0</v>
      </c>
      <c r="G79" s="69">
        <v>0</v>
      </c>
      <c r="H79"/>
      <c r="I79" s="191"/>
      <c r="J79" s="226"/>
      <c r="K79" s="205"/>
    </row>
    <row r="80" spans="1:11" s="5" customFormat="1" ht="15.9" hidden="1" customHeight="1" outlineLevel="1" x14ac:dyDescent="0.3">
      <c r="A80" s="459"/>
      <c r="B80" s="475"/>
      <c r="C80" s="181" t="s">
        <v>55</v>
      </c>
      <c r="D80" s="176"/>
      <c r="E80" s="66"/>
      <c r="F80" s="187">
        <f>SUM(F67:F79)+F58</f>
        <v>0</v>
      </c>
      <c r="G80" s="187">
        <f>SUM(G67:G79)+G58</f>
        <v>0</v>
      </c>
      <c r="H80"/>
      <c r="I80"/>
      <c r="K80" s="205"/>
    </row>
    <row r="81" spans="1:12" s="5" customFormat="1" ht="15.9" hidden="1" customHeight="1" outlineLevel="1" x14ac:dyDescent="0.3">
      <c r="A81" s="459"/>
      <c r="B81" s="178"/>
      <c r="C81" s="103"/>
      <c r="D81" s="176"/>
      <c r="E81" s="66"/>
      <c r="F81" s="176"/>
      <c r="G81" s="176"/>
      <c r="H81"/>
      <c r="I81"/>
      <c r="K81" s="205"/>
    </row>
    <row r="82" spans="1:12" s="5" customFormat="1" ht="15.9" hidden="1" customHeight="1" outlineLevel="1" x14ac:dyDescent="0.3">
      <c r="A82" s="459"/>
      <c r="B82" s="476" t="s">
        <v>22</v>
      </c>
      <c r="C82" s="38" t="s">
        <v>38</v>
      </c>
      <c r="D82" s="176"/>
      <c r="E82" s="66"/>
      <c r="F82" s="79">
        <v>0</v>
      </c>
      <c r="G82" s="79">
        <v>0</v>
      </c>
      <c r="H82"/>
      <c r="I82"/>
      <c r="K82" s="205"/>
    </row>
    <row r="83" spans="1:12" s="5" customFormat="1" ht="15.9" hidden="1" customHeight="1" outlineLevel="1" x14ac:dyDescent="0.3">
      <c r="A83" s="459"/>
      <c r="B83" s="476"/>
      <c r="C83" s="40" t="s">
        <v>39</v>
      </c>
      <c r="D83" s="176"/>
      <c r="E83" s="66"/>
      <c r="F83" s="69">
        <v>0</v>
      </c>
      <c r="G83" s="69">
        <v>0</v>
      </c>
      <c r="H83"/>
      <c r="I83"/>
      <c r="K83" s="205"/>
    </row>
    <row r="84" spans="1:12" s="5" customFormat="1" ht="15.9" hidden="1" customHeight="1" outlineLevel="1" x14ac:dyDescent="0.3">
      <c r="A84" s="459"/>
      <c r="B84" s="476"/>
      <c r="C84" s="75" t="s">
        <v>61</v>
      </c>
      <c r="D84" s="176"/>
      <c r="E84" s="66"/>
      <c r="F84" s="75">
        <v>0</v>
      </c>
      <c r="G84" s="75">
        <v>0</v>
      </c>
      <c r="H84"/>
      <c r="I84"/>
      <c r="K84" s="205"/>
    </row>
    <row r="85" spans="1:12" customFormat="1" ht="18.75" customHeight="1" collapsed="1" x14ac:dyDescent="0.3">
      <c r="K85" s="191"/>
    </row>
    <row r="86" spans="1:12" s="128" customFormat="1" ht="18.75" customHeight="1" x14ac:dyDescent="0.3">
      <c r="A86" s="404"/>
      <c r="B86" s="484" t="s">
        <v>228</v>
      </c>
      <c r="C86" s="405" t="s">
        <v>229</v>
      </c>
      <c r="D86" s="175"/>
      <c r="E86"/>
      <c r="F86" s="407">
        <v>0</v>
      </c>
      <c r="G86" s="407">
        <f>G87</f>
        <v>18035.290069999999</v>
      </c>
      <c r="K86" s="211"/>
    </row>
    <row r="87" spans="1:12" s="128" customFormat="1" ht="18.75" customHeight="1" x14ac:dyDescent="0.3">
      <c r="A87" s="406"/>
      <c r="B87" s="484"/>
      <c r="C87" s="415" t="s">
        <v>233</v>
      </c>
      <c r="D87" s="403"/>
      <c r="E87" s="402"/>
      <c r="F87" s="408">
        <v>0</v>
      </c>
      <c r="G87" s="414">
        <f>G122</f>
        <v>18035.290069999999</v>
      </c>
      <c r="K87" s="211"/>
    </row>
    <row r="88" spans="1:12" s="128" customFormat="1" ht="18.75" customHeight="1" x14ac:dyDescent="0.3">
      <c r="A88" s="177"/>
      <c r="B88" s="263"/>
      <c r="C88" s="267"/>
      <c r="D88" s="127"/>
      <c r="E88" s="251"/>
      <c r="F88" s="127"/>
      <c r="G88" s="127"/>
      <c r="K88" s="211"/>
    </row>
    <row r="89" spans="1:12" s="128" customFormat="1" ht="18.75" customHeight="1" x14ac:dyDescent="0.3">
      <c r="A89" s="177"/>
      <c r="B89" s="263"/>
      <c r="C89" s="267"/>
      <c r="D89" s="127"/>
      <c r="E89" s="251"/>
      <c r="F89" s="127"/>
      <c r="G89" s="127"/>
      <c r="K89" s="211"/>
    </row>
    <row r="90" spans="1:12" ht="33" customHeight="1" x14ac:dyDescent="0.25">
      <c r="A90" s="478" t="s">
        <v>51</v>
      </c>
      <c r="B90" s="479"/>
      <c r="C90" s="479"/>
      <c r="D90" s="479"/>
      <c r="E90" s="479"/>
      <c r="F90" s="479"/>
      <c r="G90" s="479"/>
      <c r="H90" s="479"/>
      <c r="I90" s="480"/>
    </row>
    <row r="91" spans="1:12" ht="8.25" customHeight="1" x14ac:dyDescent="0.3">
      <c r="C91" s="3"/>
      <c r="D91"/>
      <c r="G91" s="4"/>
    </row>
    <row r="92" spans="1:12" s="5" customFormat="1" ht="51" customHeight="1" x14ac:dyDescent="0.3">
      <c r="C92" s="42"/>
      <c r="D92" s="83" t="str">
        <f>+D8</f>
        <v>Meta 
2026</v>
      </c>
      <c r="E92"/>
      <c r="F92" s="83" t="str">
        <f>+F8</f>
        <v>Recaudación
 2025</v>
      </c>
      <c r="G92" s="83" t="str">
        <f>+G8</f>
        <v>Recaudación 
2026</v>
      </c>
      <c r="H92"/>
      <c r="I92" s="83" t="str">
        <f>+I8</f>
        <v>Participación de la Recaudación 2026</v>
      </c>
      <c r="K92" s="183"/>
    </row>
    <row r="93" spans="1:12" customFormat="1" ht="6" customHeight="1" x14ac:dyDescent="0.3">
      <c r="K93" s="183"/>
    </row>
    <row r="94" spans="1:12" s="5" customFormat="1" ht="15.9" customHeight="1" x14ac:dyDescent="0.25">
      <c r="A94" s="464" t="s">
        <v>20</v>
      </c>
      <c r="B94" s="465" t="s">
        <v>21</v>
      </c>
      <c r="C94" s="99" t="s">
        <v>1</v>
      </c>
      <c r="D94" s="233">
        <f>D95+D96+D97+D98+D99</f>
        <v>386471.82739999989</v>
      </c>
      <c r="E94" s="66"/>
      <c r="F94" s="233">
        <f>F95+F96+F97+F98+F99</f>
        <v>378883.57859000028</v>
      </c>
      <c r="G94" s="233">
        <f>G95+G96+G97+G98+G99</f>
        <v>424062.74375999934</v>
      </c>
      <c r="H94" s="11"/>
      <c r="I94" s="468">
        <f>+G116/G128</f>
        <v>0.82134802264145423</v>
      </c>
      <c r="J94" s="12"/>
      <c r="K94" s="183"/>
      <c r="L94" s="226"/>
    </row>
    <row r="95" spans="1:12" ht="15.9" customHeight="1" outlineLevel="1" x14ac:dyDescent="0.25">
      <c r="A95" s="464"/>
      <c r="B95" s="466"/>
      <c r="C95" s="100" t="s">
        <v>43</v>
      </c>
      <c r="D95" s="69">
        <v>206537.87579999989</v>
      </c>
      <c r="E95" s="66"/>
      <c r="F95" s="69">
        <v>195684.57841000019</v>
      </c>
      <c r="G95" s="154">
        <v>215358.8457199994</v>
      </c>
      <c r="I95" s="469"/>
      <c r="J95" s="12"/>
      <c r="L95" s="226"/>
    </row>
    <row r="96" spans="1:12" ht="15.9" customHeight="1" outlineLevel="1" x14ac:dyDescent="0.25">
      <c r="A96" s="464"/>
      <c r="B96" s="466"/>
      <c r="C96" s="308" t="s">
        <v>220</v>
      </c>
      <c r="D96" s="37">
        <v>158330.47680999999</v>
      </c>
      <c r="E96" s="305"/>
      <c r="F96" s="37">
        <v>163850.84099000011</v>
      </c>
      <c r="G96" s="306">
        <v>186463.00133999999</v>
      </c>
      <c r="I96" s="481"/>
      <c r="J96" s="12"/>
      <c r="L96" s="226"/>
    </row>
    <row r="97" spans="1:12" ht="15.9" customHeight="1" outlineLevel="1" x14ac:dyDescent="0.25">
      <c r="A97" s="464"/>
      <c r="B97" s="466"/>
      <c r="C97" s="100" t="s">
        <v>219</v>
      </c>
      <c r="D97" s="37">
        <v>0</v>
      </c>
      <c r="E97" s="305"/>
      <c r="F97" s="37">
        <v>0</v>
      </c>
      <c r="G97" s="306">
        <v>1710.1013600000001</v>
      </c>
      <c r="I97" s="481"/>
      <c r="J97" s="12"/>
      <c r="L97" s="226"/>
    </row>
    <row r="98" spans="1:12" ht="15.9" customHeight="1" outlineLevel="1" x14ac:dyDescent="0.25">
      <c r="A98" s="464"/>
      <c r="B98" s="466"/>
      <c r="C98" s="100" t="s">
        <v>15</v>
      </c>
      <c r="D98" s="37">
        <v>170.21489</v>
      </c>
      <c r="E98" s="37"/>
      <c r="F98" s="37">
        <v>60.418080000000003</v>
      </c>
      <c r="G98" s="306">
        <v>32.561599999999999</v>
      </c>
      <c r="I98" s="469"/>
      <c r="J98" s="12"/>
      <c r="L98" s="226"/>
    </row>
    <row r="99" spans="1:12" ht="15.9" customHeight="1" outlineLevel="1" x14ac:dyDescent="0.25">
      <c r="A99" s="464"/>
      <c r="B99" s="466"/>
      <c r="C99" s="100" t="s">
        <v>44</v>
      </c>
      <c r="D99" s="218">
        <f>D100+D101+D102+D103+D104</f>
        <v>21433.25989999999</v>
      </c>
      <c r="E99" s="218">
        <f>E100+E101+E102+E103+E104</f>
        <v>0</v>
      </c>
      <c r="F99" s="218">
        <f>F100+F101+F102+F103+F104</f>
        <v>19287.741110000014</v>
      </c>
      <c r="G99" s="218">
        <f>G100+G101+G102+G103+G104</f>
        <v>20498.233740000007</v>
      </c>
      <c r="I99" s="481"/>
      <c r="J99" s="239"/>
      <c r="K99" s="312"/>
      <c r="L99" s="226"/>
    </row>
    <row r="100" spans="1:12" ht="15.9" customHeight="1" outlineLevel="1" x14ac:dyDescent="0.25">
      <c r="A100" s="464"/>
      <c r="B100" s="466"/>
      <c r="C100" s="101" t="s">
        <v>14</v>
      </c>
      <c r="D100" s="37">
        <v>10933.99390999999</v>
      </c>
      <c r="E100" s="37"/>
      <c r="F100" s="37">
        <v>9562.2587700000113</v>
      </c>
      <c r="G100" s="306">
        <v>9401.5721500000072</v>
      </c>
      <c r="I100" s="469"/>
      <c r="J100" s="12"/>
      <c r="L100" s="226"/>
    </row>
    <row r="101" spans="1:12" ht="15.9" customHeight="1" outlineLevel="1" x14ac:dyDescent="0.25">
      <c r="A101" s="464"/>
      <c r="B101" s="466"/>
      <c r="C101" s="101" t="s">
        <v>13</v>
      </c>
      <c r="D101" s="37">
        <v>8649.1775500000022</v>
      </c>
      <c r="E101" s="37"/>
      <c r="F101" s="37">
        <v>8059.1954000000032</v>
      </c>
      <c r="G101" s="306">
        <v>9768.9884199999979</v>
      </c>
      <c r="I101" s="469"/>
      <c r="J101" s="12"/>
      <c r="L101" s="226"/>
    </row>
    <row r="102" spans="1:12" ht="15.9" customHeight="1" outlineLevel="1" x14ac:dyDescent="0.25">
      <c r="A102" s="464"/>
      <c r="B102" s="466"/>
      <c r="C102" s="101" t="s">
        <v>12</v>
      </c>
      <c r="D102" s="37">
        <v>1764.8328200000001</v>
      </c>
      <c r="E102" s="66"/>
      <c r="F102" s="37">
        <v>1604.76758</v>
      </c>
      <c r="G102" s="306">
        <v>1281.6399699999999</v>
      </c>
      <c r="I102" s="469"/>
      <c r="J102" s="12"/>
      <c r="L102" s="226"/>
    </row>
    <row r="103" spans="1:12" ht="15.9" customHeight="1" outlineLevel="1" x14ac:dyDescent="0.25">
      <c r="A103" s="464"/>
      <c r="B103" s="466"/>
      <c r="C103" s="101" t="s">
        <v>63</v>
      </c>
      <c r="D103" s="37">
        <v>85.255620000000022</v>
      </c>
      <c r="E103" s="66"/>
      <c r="F103" s="37">
        <v>61.519359999999992</v>
      </c>
      <c r="G103" s="306">
        <v>46.033200000000008</v>
      </c>
      <c r="I103" s="469"/>
      <c r="J103" s="12"/>
      <c r="L103" s="226"/>
    </row>
    <row r="104" spans="1:12" ht="15.9" customHeight="1" outlineLevel="1" x14ac:dyDescent="0.25">
      <c r="A104" s="464"/>
      <c r="B104" s="466"/>
      <c r="C104" s="101" t="s">
        <v>67</v>
      </c>
      <c r="D104" s="37">
        <v>0</v>
      </c>
      <c r="E104" s="66"/>
      <c r="F104" s="37">
        <v>0</v>
      </c>
      <c r="G104" s="306">
        <v>0</v>
      </c>
      <c r="I104" s="469"/>
      <c r="J104" s="12"/>
      <c r="L104" s="226"/>
    </row>
    <row r="105" spans="1:12" ht="15.9" customHeight="1" x14ac:dyDescent="0.25">
      <c r="A105" s="464"/>
      <c r="B105" s="466"/>
      <c r="C105" s="72" t="s">
        <v>40</v>
      </c>
      <c r="D105" s="37">
        <v>599690.73861</v>
      </c>
      <c r="E105" s="66"/>
      <c r="F105" s="37">
        <v>570251.67152000533</v>
      </c>
      <c r="G105" s="306">
        <v>669224.10160000063</v>
      </c>
      <c r="H105" s="11"/>
      <c r="I105" s="469"/>
      <c r="J105" s="12"/>
      <c r="L105" s="226"/>
    </row>
    <row r="106" spans="1:12" ht="15.9" customHeight="1" x14ac:dyDescent="0.25">
      <c r="A106" s="464"/>
      <c r="B106" s="466"/>
      <c r="C106" s="102" t="s">
        <v>41</v>
      </c>
      <c r="D106" s="37">
        <v>43405.858450000007</v>
      </c>
      <c r="E106" s="66"/>
      <c r="F106" s="37">
        <v>40464.856829999997</v>
      </c>
      <c r="G106" s="306">
        <v>47660.358560000248</v>
      </c>
      <c r="H106" s="11"/>
      <c r="I106" s="469"/>
      <c r="J106" s="12"/>
      <c r="L106" s="226"/>
    </row>
    <row r="107" spans="1:12" s="5" customFormat="1" ht="15.9" customHeight="1" x14ac:dyDescent="0.25">
      <c r="A107" s="464"/>
      <c r="B107" s="466"/>
      <c r="C107" s="103" t="s">
        <v>124</v>
      </c>
      <c r="D107" s="37">
        <v>3540.8758000000012</v>
      </c>
      <c r="E107" s="66"/>
      <c r="F107" s="37">
        <v>3830.56655</v>
      </c>
      <c r="G107" s="306">
        <v>4143.5495900000014</v>
      </c>
      <c r="H107" s="7"/>
      <c r="I107" s="469"/>
      <c r="J107" s="12"/>
      <c r="K107" s="183"/>
      <c r="L107" s="226"/>
    </row>
    <row r="108" spans="1:12" ht="15.9" customHeight="1" x14ac:dyDescent="0.25">
      <c r="A108" s="464"/>
      <c r="B108" s="466"/>
      <c r="C108" s="103" t="s">
        <v>5</v>
      </c>
      <c r="D108" s="37">
        <v>30611.457159999991</v>
      </c>
      <c r="E108" s="66"/>
      <c r="F108" s="37">
        <v>30227.229039999991</v>
      </c>
      <c r="G108" s="306">
        <v>18197.98565999978</v>
      </c>
      <c r="H108" s="11"/>
      <c r="I108" s="469"/>
      <c r="J108" s="12"/>
      <c r="L108" s="226"/>
    </row>
    <row r="109" spans="1:12" ht="15.9" customHeight="1" x14ac:dyDescent="0.25">
      <c r="A109" s="464"/>
      <c r="B109" s="466"/>
      <c r="C109" s="103" t="s">
        <v>6</v>
      </c>
      <c r="D109" s="37">
        <v>78730.331829999952</v>
      </c>
      <c r="E109" s="66"/>
      <c r="F109" s="37">
        <v>90747.415110000002</v>
      </c>
      <c r="G109" s="306">
        <v>107875.54184000001</v>
      </c>
      <c r="H109" s="11"/>
      <c r="I109" s="469"/>
      <c r="J109" s="12"/>
      <c r="L109" s="226"/>
    </row>
    <row r="110" spans="1:12" ht="15.9" customHeight="1" x14ac:dyDescent="0.25">
      <c r="A110" s="464"/>
      <c r="B110" s="466"/>
      <c r="C110" s="103" t="s">
        <v>16</v>
      </c>
      <c r="D110" s="37">
        <v>2354.7660999999989</v>
      </c>
      <c r="E110" s="66"/>
      <c r="F110" s="37">
        <v>2662.8566099999998</v>
      </c>
      <c r="G110" s="306">
        <v>2272.1110699999999</v>
      </c>
      <c r="H110" s="11"/>
      <c r="I110" s="469"/>
      <c r="J110" s="12"/>
      <c r="L110" s="226"/>
    </row>
    <row r="111" spans="1:12" ht="15.9" customHeight="1" x14ac:dyDescent="0.25">
      <c r="A111" s="464"/>
      <c r="B111" s="466"/>
      <c r="C111" s="103" t="s">
        <v>7</v>
      </c>
      <c r="D111" s="37">
        <v>2358.539569999999</v>
      </c>
      <c r="E111" s="66"/>
      <c r="F111" s="37">
        <v>2188.86816</v>
      </c>
      <c r="G111" s="306">
        <v>1484.9739400000001</v>
      </c>
      <c r="H111" s="11"/>
      <c r="I111" s="469"/>
      <c r="J111" s="12"/>
      <c r="L111" s="226"/>
    </row>
    <row r="112" spans="1:12" ht="15.9" customHeight="1" x14ac:dyDescent="0.25">
      <c r="A112" s="464"/>
      <c r="B112" s="466"/>
      <c r="C112" s="103" t="s">
        <v>205</v>
      </c>
      <c r="D112" s="37">
        <v>18942.509879999991</v>
      </c>
      <c r="E112" s="66"/>
      <c r="F112" s="37">
        <v>20740.511040000001</v>
      </c>
      <c r="G112" s="306">
        <v>20115.382589999979</v>
      </c>
      <c r="H112" s="11"/>
      <c r="I112" s="469"/>
      <c r="J112" s="12"/>
      <c r="L112" s="226"/>
    </row>
    <row r="113" spans="1:12" ht="15.9" customHeight="1" x14ac:dyDescent="0.25">
      <c r="A113" s="464"/>
      <c r="B113" s="466"/>
      <c r="C113" s="103" t="s">
        <v>57</v>
      </c>
      <c r="D113" s="37">
        <v>4567.230930000007</v>
      </c>
      <c r="E113" s="66"/>
      <c r="F113" s="37">
        <v>4254.4652700001006</v>
      </c>
      <c r="G113" s="306">
        <v>2940.947070000092</v>
      </c>
      <c r="H113" s="11"/>
      <c r="I113" s="469"/>
      <c r="J113" s="12"/>
      <c r="L113" s="226"/>
    </row>
    <row r="114" spans="1:12" ht="15.9" customHeight="1" x14ac:dyDescent="0.25">
      <c r="A114" s="464"/>
      <c r="B114" s="466"/>
      <c r="C114" s="103" t="s">
        <v>58</v>
      </c>
      <c r="D114" s="37">
        <v>3989.55483</v>
      </c>
      <c r="E114" s="66"/>
      <c r="F114" s="37">
        <v>4391.3984700001229</v>
      </c>
      <c r="G114" s="306">
        <v>5361.9753300002476</v>
      </c>
      <c r="H114" s="11"/>
      <c r="I114" s="469"/>
      <c r="J114" s="12"/>
      <c r="L114" s="226"/>
    </row>
    <row r="115" spans="1:12" ht="15.9" customHeight="1" x14ac:dyDescent="0.25">
      <c r="A115" s="464"/>
      <c r="B115" s="466"/>
      <c r="C115" s="73" t="s">
        <v>74</v>
      </c>
      <c r="D115" s="37">
        <v>2406.4064900000039</v>
      </c>
      <c r="E115" s="66"/>
      <c r="F115" s="69">
        <v>11667.4738</v>
      </c>
      <c r="G115" s="154">
        <v>1983.376029999999</v>
      </c>
      <c r="H115" s="7"/>
      <c r="I115" s="469"/>
      <c r="J115" s="12"/>
      <c r="L115" s="226"/>
    </row>
    <row r="116" spans="1:12" s="7" customFormat="1" ht="18" customHeight="1" x14ac:dyDescent="0.25">
      <c r="A116" s="464"/>
      <c r="B116" s="467"/>
      <c r="C116" s="84" t="s">
        <v>55</v>
      </c>
      <c r="D116" s="85">
        <f>+D94+D105+D106+SUM(D107:D115)</f>
        <v>1177070.09705</v>
      </c>
      <c r="E116" s="62"/>
      <c r="F116" s="85">
        <f>+F94+F105+F106+SUM(F107:F115)</f>
        <v>1160310.8909900058</v>
      </c>
      <c r="G116" s="85">
        <f>+G94+G105+G106+SUM(G107:G115)</f>
        <v>1305323.0470400003</v>
      </c>
      <c r="I116" s="470"/>
      <c r="J116" s="16"/>
      <c r="K116" s="183"/>
      <c r="L116" s="226"/>
    </row>
    <row r="117" spans="1:12" ht="10.5" customHeight="1" x14ac:dyDescent="0.3">
      <c r="A117" s="464"/>
      <c r="B117" s="22"/>
      <c r="C117" s="35"/>
      <c r="D117" s="18"/>
      <c r="E117" s="18"/>
      <c r="F117" s="18"/>
      <c r="G117" s="18"/>
      <c r="H117" s="7"/>
      <c r="I117" s="36"/>
      <c r="J117" s="5"/>
      <c r="L117" s="226"/>
    </row>
    <row r="118" spans="1:12" ht="18.75" customHeight="1" x14ac:dyDescent="0.25">
      <c r="A118" s="464"/>
      <c r="B118" s="471" t="s">
        <v>22</v>
      </c>
      <c r="C118" s="77" t="s">
        <v>38</v>
      </c>
      <c r="D118" s="79">
        <v>195478.8487499998</v>
      </c>
      <c r="E118" s="78"/>
      <c r="F118" s="79">
        <v>194258.27207000009</v>
      </c>
      <c r="G118" s="79">
        <v>243626.18292852459</v>
      </c>
      <c r="H118" s="7"/>
      <c r="I118" s="468">
        <f>+G120/G128</f>
        <v>0.16730363729027628</v>
      </c>
      <c r="J118" s="12"/>
      <c r="L118" s="226"/>
    </row>
    <row r="119" spans="1:12" ht="18.75" customHeight="1" x14ac:dyDescent="0.25">
      <c r="A119" s="464"/>
      <c r="B119" s="472"/>
      <c r="C119" s="80" t="s">
        <v>39</v>
      </c>
      <c r="D119" s="69">
        <v>15079.647059999999</v>
      </c>
      <c r="E119" s="78"/>
      <c r="F119" s="69">
        <v>15691.18801</v>
      </c>
      <c r="G119" s="69">
        <v>22260.247169999991</v>
      </c>
      <c r="H119" s="7"/>
      <c r="I119" s="469"/>
      <c r="J119" s="12"/>
      <c r="L119" s="226"/>
    </row>
    <row r="120" spans="1:12" s="7" customFormat="1" ht="18.75" customHeight="1" x14ac:dyDescent="0.25">
      <c r="A120" s="464"/>
      <c r="B120" s="473"/>
      <c r="C120" s="98" t="s">
        <v>61</v>
      </c>
      <c r="D120" s="85">
        <f>SUM(D118:D119)</f>
        <v>210558.49580999979</v>
      </c>
      <c r="F120" s="85">
        <f>SUM(F118:F119)</f>
        <v>209949.46008000011</v>
      </c>
      <c r="G120" s="85">
        <f>SUM(G118:G119)</f>
        <v>265886.43009852461</v>
      </c>
      <c r="H120" s="11"/>
      <c r="I120" s="470"/>
      <c r="K120" s="183"/>
    </row>
    <row r="121" spans="1:12" s="7" customFormat="1" ht="15.6" x14ac:dyDescent="0.3">
      <c r="A121" s="464"/>
      <c r="B121" s="22"/>
      <c r="C121" s="19"/>
      <c r="D121" s="20"/>
      <c r="F121" s="20"/>
      <c r="G121" s="23"/>
      <c r="H121" s="11"/>
      <c r="I121" s="36"/>
      <c r="K121" s="206"/>
    </row>
    <row r="122" spans="1:12" s="7" customFormat="1" ht="16.2" x14ac:dyDescent="0.25">
      <c r="A122" s="464"/>
      <c r="B122" s="482" t="s">
        <v>228</v>
      </c>
      <c r="C122" s="416" t="s">
        <v>233</v>
      </c>
      <c r="D122" s="79">
        <v>0</v>
      </c>
      <c r="E122" s="78"/>
      <c r="F122" s="79">
        <v>0</v>
      </c>
      <c r="G122" s="254">
        <v>18035.290069999999</v>
      </c>
      <c r="H122" s="11"/>
      <c r="I122" s="401">
        <f>+G122/$G$128</f>
        <v>1.1348340068269413E-2</v>
      </c>
      <c r="K122" s="206"/>
    </row>
    <row r="123" spans="1:12" s="7" customFormat="1" ht="13.8" x14ac:dyDescent="0.3">
      <c r="A123" s="464"/>
      <c r="B123" s="483"/>
      <c r="C123" s="98" t="s">
        <v>227</v>
      </c>
      <c r="D123" s="85">
        <f>SUM(D121:D122)</f>
        <v>0</v>
      </c>
      <c r="F123" s="85">
        <f>SUM(F121:F122)</f>
        <v>0</v>
      </c>
      <c r="G123" s="85">
        <f>SUM(G121:G122)</f>
        <v>18035.290069999999</v>
      </c>
      <c r="H123" s="11"/>
      <c r="I123" s="401">
        <f t="shared" ref="I123" si="9">+G123/$G$128</f>
        <v>1.1348340068269413E-2</v>
      </c>
      <c r="K123" s="206"/>
    </row>
    <row r="124" spans="1:12" s="7" customFormat="1" ht="15.6" x14ac:dyDescent="0.3">
      <c r="A124" s="464"/>
      <c r="B124" s="22"/>
      <c r="C124" s="19"/>
      <c r="D124" s="20"/>
      <c r="F124" s="20"/>
      <c r="G124" s="23"/>
      <c r="H124" s="11"/>
      <c r="I124" s="36"/>
      <c r="K124" s="206"/>
    </row>
    <row r="125" spans="1:12" s="7" customFormat="1" ht="15.75" customHeight="1" x14ac:dyDescent="0.3">
      <c r="A125" s="464"/>
      <c r="B125" s="474" t="s">
        <v>24</v>
      </c>
      <c r="C125" s="474"/>
      <c r="D125" s="86">
        <f>D128-D126</f>
        <v>530432.62418999989</v>
      </c>
      <c r="F125" s="86">
        <f t="shared" ref="F125" si="10">F128-F126</f>
        <v>545763.79609000054</v>
      </c>
      <c r="G125" s="86">
        <f>G128-G126</f>
        <v>602330.32735999953</v>
      </c>
      <c r="H125" s="11"/>
      <c r="I125" s="87">
        <f>+G125/$G$128</f>
        <v>0.37900412811676587</v>
      </c>
      <c r="K125" s="206"/>
    </row>
    <row r="126" spans="1:12" s="7" customFormat="1" ht="15.75" customHeight="1" x14ac:dyDescent="0.25">
      <c r="A126" s="464"/>
      <c r="B126" s="474" t="s">
        <v>25</v>
      </c>
      <c r="C126" s="474"/>
      <c r="D126" s="86">
        <f>+D105+D106+D107+D120</f>
        <v>857195.96866999986</v>
      </c>
      <c r="F126" s="86">
        <f>+F105+F106+F107+F120</f>
        <v>824496.55498000537</v>
      </c>
      <c r="G126" s="86">
        <f>+G105+G106+G107+G120</f>
        <v>986914.43984852545</v>
      </c>
      <c r="H126" s="62"/>
      <c r="I126" s="87">
        <f>+G126/$G$128</f>
        <v>0.62099587188323413</v>
      </c>
      <c r="K126" s="206"/>
    </row>
    <row r="127" spans="1:12" ht="13.8" x14ac:dyDescent="0.25">
      <c r="B127" s="22"/>
      <c r="C127" s="19"/>
      <c r="D127" s="23"/>
      <c r="E127" s="7"/>
      <c r="F127" s="21"/>
      <c r="G127" s="21"/>
      <c r="H127" s="11"/>
      <c r="I127" s="22"/>
    </row>
    <row r="128" spans="1:12" ht="26.25" customHeight="1" x14ac:dyDescent="0.3">
      <c r="A128" s="451" t="s">
        <v>26</v>
      </c>
      <c r="B128" s="452" t="s">
        <v>75</v>
      </c>
      <c r="C128" s="453"/>
      <c r="D128" s="88">
        <f>+D116+D120</f>
        <v>1387628.5928599997</v>
      </c>
      <c r="E128"/>
      <c r="F128" s="88">
        <f>+F116+F120</f>
        <v>1370260.3510700059</v>
      </c>
      <c r="G128" s="88">
        <f>+G116+G120+G123</f>
        <v>1589244.767208525</v>
      </c>
      <c r="H128" s="11"/>
      <c r="I128" s="400"/>
      <c r="J128" s="185"/>
    </row>
    <row r="129" spans="1:14" ht="14.25" customHeight="1" x14ac:dyDescent="0.25">
      <c r="A129" s="451"/>
      <c r="B129" s="454" t="s">
        <v>49</v>
      </c>
      <c r="C129" s="455"/>
      <c r="D129" s="89"/>
      <c r="E129" s="78"/>
      <c r="F129" s="141">
        <v>194247.60744999949</v>
      </c>
      <c r="G129" s="89">
        <v>319843.9205399921</v>
      </c>
      <c r="H129" s="11"/>
      <c r="I129" s="203"/>
      <c r="J129" s="185"/>
    </row>
    <row r="130" spans="1:14" ht="14.25" customHeight="1" x14ac:dyDescent="0.25">
      <c r="A130" s="451"/>
      <c r="B130" s="454" t="s">
        <v>50</v>
      </c>
      <c r="C130" s="455"/>
      <c r="D130" s="89"/>
      <c r="E130" s="78"/>
      <c r="F130" s="141">
        <v>4445.4132000000054</v>
      </c>
      <c r="G130" s="89">
        <v>4862.2833299999984</v>
      </c>
      <c r="H130" s="11"/>
      <c r="I130" s="283"/>
      <c r="J130" s="185"/>
    </row>
    <row r="131" spans="1:14" ht="27.45" customHeight="1" x14ac:dyDescent="0.3">
      <c r="A131" s="451"/>
      <c r="B131" s="452" t="s">
        <v>78</v>
      </c>
      <c r="C131" s="453"/>
      <c r="D131" s="88"/>
      <c r="E131"/>
      <c r="F131" s="90">
        <f>+F128-F129-F130</f>
        <v>1171567.3304200063</v>
      </c>
      <c r="G131" s="90">
        <f>+G128-G129-G130</f>
        <v>1264538.5633385328</v>
      </c>
      <c r="H131" s="11"/>
      <c r="I131" s="62"/>
      <c r="L131" s="13"/>
      <c r="M131" s="13"/>
      <c r="N131" s="13"/>
    </row>
    <row r="132" spans="1:14" ht="14.25" customHeight="1" x14ac:dyDescent="0.3">
      <c r="A132" s="451"/>
      <c r="B132" s="454" t="s">
        <v>79</v>
      </c>
      <c r="C132" s="455"/>
      <c r="D132" s="91"/>
      <c r="E132" s="92"/>
      <c r="F132" s="93">
        <v>76846.387430003495</v>
      </c>
      <c r="G132" s="93">
        <v>24432.3898300002</v>
      </c>
      <c r="H132" s="11"/>
      <c r="I132" s="62"/>
    </row>
    <row r="133" spans="1:14" ht="38.25" customHeight="1" x14ac:dyDescent="0.3">
      <c r="A133" s="451"/>
      <c r="B133" s="456" t="s">
        <v>80</v>
      </c>
      <c r="C133" s="457"/>
      <c r="D133" s="88"/>
      <c r="E133"/>
      <c r="F133" s="94">
        <f>+F131-F132</f>
        <v>1094720.9429900027</v>
      </c>
      <c r="G133" s="94">
        <f>+G131-G132</f>
        <v>1240106.1735085326</v>
      </c>
      <c r="H133" s="11"/>
      <c r="I133" s="62"/>
      <c r="J133" s="13"/>
    </row>
    <row r="134" spans="1:14" customFormat="1" ht="15" customHeight="1" x14ac:dyDescent="0.3">
      <c r="A134" s="477" t="s">
        <v>225</v>
      </c>
      <c r="B134" s="477"/>
      <c r="C134" s="477"/>
      <c r="F134" s="111"/>
      <c r="G134" s="111"/>
      <c r="K134" s="191"/>
    </row>
    <row r="135" spans="1:14" ht="21" customHeight="1" x14ac:dyDescent="0.25">
      <c r="A135" s="460" t="s">
        <v>94</v>
      </c>
      <c r="B135" s="460"/>
      <c r="C135" s="460"/>
      <c r="D135" s="460"/>
      <c r="E135" s="460"/>
      <c r="F135" s="460"/>
      <c r="G135" s="460"/>
      <c r="H135" s="460"/>
      <c r="I135" s="460"/>
      <c r="K135" s="213"/>
    </row>
    <row r="136" spans="1:14" ht="13.2" customHeight="1" x14ac:dyDescent="0.25">
      <c r="A136" s="450" t="s">
        <v>45</v>
      </c>
      <c r="B136" s="450"/>
      <c r="C136" s="450"/>
      <c r="D136" s="450"/>
      <c r="E136" s="450"/>
      <c r="F136" s="450"/>
      <c r="G136" s="450"/>
      <c r="H136" s="450"/>
      <c r="I136" s="450"/>
    </row>
    <row r="137" spans="1:14" ht="13.2" customHeight="1" x14ac:dyDescent="0.25">
      <c r="A137" s="450" t="s">
        <v>46</v>
      </c>
      <c r="B137" s="450"/>
      <c r="C137" s="450"/>
      <c r="D137" s="450"/>
      <c r="E137" s="450"/>
      <c r="F137" s="450"/>
      <c r="G137" s="450"/>
      <c r="H137" s="450"/>
      <c r="I137" s="450"/>
    </row>
    <row r="138" spans="1:14" ht="23.4" customHeight="1" x14ac:dyDescent="0.25">
      <c r="A138" s="450" t="s">
        <v>213</v>
      </c>
      <c r="B138" s="450"/>
      <c r="C138" s="450"/>
      <c r="D138" s="450"/>
      <c r="E138" s="450"/>
      <c r="F138" s="450"/>
      <c r="G138" s="450"/>
      <c r="H138" s="450"/>
      <c r="I138" s="450"/>
    </row>
    <row r="139" spans="1:14" ht="13.2" customHeight="1" x14ac:dyDescent="0.25">
      <c r="A139" s="450" t="s">
        <v>81</v>
      </c>
      <c r="B139" s="450"/>
      <c r="C139" s="450"/>
      <c r="D139" s="450"/>
      <c r="E139" s="450"/>
      <c r="F139" s="450"/>
      <c r="G139" s="450"/>
      <c r="H139" s="450"/>
      <c r="I139" s="450"/>
    </row>
    <row r="140" spans="1:14" ht="13.2" customHeight="1" x14ac:dyDescent="0.25">
      <c r="A140" s="450" t="s">
        <v>82</v>
      </c>
      <c r="B140" s="450"/>
      <c r="C140" s="450"/>
      <c r="D140" s="450"/>
      <c r="E140" s="450"/>
      <c r="F140" s="450"/>
      <c r="G140" s="450"/>
      <c r="H140" s="450"/>
      <c r="I140" s="450"/>
    </row>
    <row r="141" spans="1:14" ht="15" customHeight="1" x14ac:dyDescent="0.25">
      <c r="A141" s="450" t="s">
        <v>83</v>
      </c>
      <c r="B141" s="450"/>
      <c r="C141" s="450"/>
      <c r="D141" s="450"/>
      <c r="E141" s="450"/>
      <c r="F141" s="450"/>
      <c r="G141" s="450"/>
      <c r="H141" s="450"/>
      <c r="I141" s="450"/>
    </row>
    <row r="142" spans="1:14" ht="15" customHeight="1" x14ac:dyDescent="0.25">
      <c r="A142" s="450" t="s">
        <v>150</v>
      </c>
      <c r="B142" s="450"/>
      <c r="C142" s="450"/>
      <c r="D142" s="336"/>
      <c r="E142" s="336"/>
      <c r="F142" s="336"/>
      <c r="G142" s="336"/>
      <c r="H142" s="336"/>
      <c r="I142" s="336"/>
      <c r="K142" s="2"/>
    </row>
    <row r="143" spans="1:14" x14ac:dyDescent="0.25">
      <c r="A143" s="450" t="s">
        <v>218</v>
      </c>
      <c r="B143" s="450"/>
      <c r="C143" s="450"/>
      <c r="D143" s="450"/>
      <c r="E143" s="450"/>
      <c r="F143" s="450"/>
      <c r="G143" s="450"/>
      <c r="H143" s="450"/>
      <c r="I143" s="450"/>
      <c r="K143" s="2"/>
    </row>
    <row r="144" spans="1:14" x14ac:dyDescent="0.25">
      <c r="A144" s="450" t="s">
        <v>232</v>
      </c>
      <c r="B144" s="450"/>
      <c r="C144" s="450"/>
      <c r="D144" s="450"/>
      <c r="E144" s="450"/>
      <c r="F144" s="450"/>
      <c r="G144" s="450"/>
      <c r="H144" s="450"/>
      <c r="I144" s="450"/>
      <c r="K144" s="2"/>
    </row>
    <row r="145" spans="1:11" x14ac:dyDescent="0.25">
      <c r="A145" s="417"/>
      <c r="B145" s="417"/>
      <c r="C145" s="417"/>
      <c r="D145" s="417"/>
      <c r="E145" s="417"/>
      <c r="F145" s="417"/>
      <c r="G145" s="417"/>
      <c r="H145" s="173"/>
      <c r="I145" s="173"/>
      <c r="K145" s="2"/>
    </row>
    <row r="146" spans="1:11" x14ac:dyDescent="0.25">
      <c r="A146" s="173"/>
      <c r="B146" s="173"/>
      <c r="C146" s="173"/>
      <c r="D146" s="173"/>
      <c r="E146" s="173"/>
      <c r="F146" s="173"/>
      <c r="G146" s="173"/>
      <c r="H146" s="173"/>
      <c r="I146" s="173"/>
      <c r="K146" s="213"/>
    </row>
    <row r="147" spans="1:11" x14ac:dyDescent="0.25">
      <c r="A147" s="173"/>
      <c r="B147" s="173"/>
      <c r="C147" s="173"/>
      <c r="D147" s="173"/>
      <c r="E147" s="173"/>
      <c r="F147" s="173"/>
      <c r="G147" s="173"/>
      <c r="H147" s="173"/>
      <c r="I147" s="173"/>
      <c r="K147" s="213"/>
    </row>
    <row r="148" spans="1:11" ht="15" customHeight="1" x14ac:dyDescent="0.25">
      <c r="A148" s="458" t="s">
        <v>35</v>
      </c>
      <c r="B148" s="458"/>
      <c r="C148" s="458"/>
      <c r="D148" s="169"/>
      <c r="E148" s="169"/>
      <c r="F148" s="169"/>
      <c r="G148" s="169"/>
      <c r="H148" s="169"/>
      <c r="I148" s="169"/>
    </row>
    <row r="149" spans="1:11" ht="15" customHeight="1" x14ac:dyDescent="0.25">
      <c r="A149" s="458" t="s">
        <v>144</v>
      </c>
      <c r="B149" s="458"/>
      <c r="C149" s="458"/>
      <c r="D149" s="458"/>
      <c r="E149" s="458"/>
      <c r="F149" s="458"/>
      <c r="G149" s="21"/>
      <c r="H149" s="7"/>
      <c r="I149" s="22"/>
    </row>
    <row r="150" spans="1:11" ht="15" customHeight="1" x14ac:dyDescent="0.25">
      <c r="A150" s="458" t="s">
        <v>68</v>
      </c>
      <c r="B150" s="458"/>
      <c r="C150" s="458"/>
      <c r="D150" s="458"/>
      <c r="E150" s="24"/>
      <c r="F150" s="24"/>
      <c r="G150" s="25"/>
      <c r="H150" s="25"/>
      <c r="I150" s="25"/>
    </row>
    <row r="151" spans="1:11" x14ac:dyDescent="0.25">
      <c r="A151" s="458" t="s">
        <v>9</v>
      </c>
      <c r="B151" s="458"/>
      <c r="C151" s="458"/>
      <c r="D151" s="458"/>
      <c r="E151" s="24"/>
      <c r="F151" s="24"/>
      <c r="G151" s="25"/>
      <c r="H151" s="25"/>
      <c r="I151" s="25"/>
    </row>
    <row r="152" spans="1:11" x14ac:dyDescent="0.25">
      <c r="C152" s="25"/>
      <c r="D152" s="25"/>
      <c r="E152" s="24"/>
      <c r="F152" s="24"/>
      <c r="G152" s="25"/>
      <c r="H152" s="25"/>
      <c r="I152" s="25"/>
    </row>
  </sheetData>
  <mergeCells count="58">
    <mergeCell ref="A128:A133"/>
    <mergeCell ref="B128:C128"/>
    <mergeCell ref="B129:C129"/>
    <mergeCell ref="B130:C130"/>
    <mergeCell ref="B131:C131"/>
    <mergeCell ref="B132:C132"/>
    <mergeCell ref="B133:C133"/>
    <mergeCell ref="B44:C44"/>
    <mergeCell ref="B45:C45"/>
    <mergeCell ref="B46:C46"/>
    <mergeCell ref="A41:A46"/>
    <mergeCell ref="B41:C41"/>
    <mergeCell ref="B42:C42"/>
    <mergeCell ref="B43:C43"/>
    <mergeCell ref="A1:I1"/>
    <mergeCell ref="A2:I2"/>
    <mergeCell ref="A3:I3"/>
    <mergeCell ref="A4:I4"/>
    <mergeCell ref="A6:I6"/>
    <mergeCell ref="I118:I120"/>
    <mergeCell ref="A48:I48"/>
    <mergeCell ref="A55:C55"/>
    <mergeCell ref="A58:A84"/>
    <mergeCell ref="A90:I90"/>
    <mergeCell ref="B58:B80"/>
    <mergeCell ref="B82:B84"/>
    <mergeCell ref="A52:C52"/>
    <mergeCell ref="A94:A126"/>
    <mergeCell ref="B94:B116"/>
    <mergeCell ref="B118:B120"/>
    <mergeCell ref="I94:I116"/>
    <mergeCell ref="B125:C125"/>
    <mergeCell ref="B126:C126"/>
    <mergeCell ref="B122:B123"/>
    <mergeCell ref="B86:B87"/>
    <mergeCell ref="A10:A39"/>
    <mergeCell ref="B10:B32"/>
    <mergeCell ref="I10:I32"/>
    <mergeCell ref="B34:B36"/>
    <mergeCell ref="I34:I36"/>
    <mergeCell ref="B38:C38"/>
    <mergeCell ref="B39:C39"/>
    <mergeCell ref="A151:D151"/>
    <mergeCell ref="A134:C134"/>
    <mergeCell ref="A135:I135"/>
    <mergeCell ref="A136:I136"/>
    <mergeCell ref="A137:I137"/>
    <mergeCell ref="A139:I139"/>
    <mergeCell ref="A140:I140"/>
    <mergeCell ref="A141:I141"/>
    <mergeCell ref="A143:I143"/>
    <mergeCell ref="A148:C148"/>
    <mergeCell ref="A149:F149"/>
    <mergeCell ref="A150:D150"/>
    <mergeCell ref="A138:I138"/>
    <mergeCell ref="A144:I144"/>
    <mergeCell ref="A145:G145"/>
    <mergeCell ref="A142:C142"/>
  </mergeCells>
  <conditionalFormatting sqref="H9">
    <cfRule type="iconSet" priority="40">
      <iconSet>
        <cfvo type="percent" val="0"/>
        <cfvo type="num" val="0.95" gte="0"/>
        <cfvo type="num" val="0.99" gte="0"/>
      </iconSet>
    </cfRule>
    <cfRule type="iconSet" priority="39">
      <iconSet>
        <cfvo type="percent" val="0"/>
        <cfvo type="num" val="0.95" gte="0"/>
        <cfvo type="num" val="1" gte="0"/>
      </iconSet>
    </cfRule>
    <cfRule type="iconSet" priority="41">
      <iconSet>
        <cfvo type="percent" val="0"/>
        <cfvo type="num" val="0.95"/>
        <cfvo type="num" val="1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4 H16:H17 H20">
    <cfRule type="iconSet" priority="34">
      <iconSet>
        <cfvo type="percent" val="0"/>
        <cfvo type="num" val="0.95"/>
        <cfvo type="num" val="1"/>
      </iconSet>
    </cfRule>
  </conditionalFormatting>
  <conditionalFormatting sqref="H18">
    <cfRule type="iconSet" priority="24">
      <iconSet>
        <cfvo type="percent" val="0"/>
        <cfvo type="num" val="0.95"/>
        <cfvo type="num" val="1"/>
      </iconSet>
    </cfRule>
    <cfRule type="iconSet" priority="25">
      <iconSet>
        <cfvo type="percent" val="0"/>
        <cfvo type="num" val="0.95" gte="0"/>
        <cfvo type="num" val="0.99" gte="0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</conditionalFormatting>
  <conditionalFormatting sqref="H19">
    <cfRule type="iconSet" priority="22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3">
      <iconSet>
        <cfvo type="percent" val="0"/>
        <cfvo type="num" val="0.95" gte="0"/>
        <cfvo type="num" val="1" gte="0"/>
      </iconSet>
    </cfRule>
  </conditionalFormatting>
  <conditionalFormatting sqref="H21:H22">
    <cfRule type="iconSet" priority="31">
      <iconSet>
        <cfvo type="percent" val="0"/>
        <cfvo type="num" val="0.95"/>
        <cfvo type="num" val="1"/>
      </iconSet>
    </cfRule>
  </conditionalFormatting>
  <conditionalFormatting sqref="H24:H30">
    <cfRule type="iconSet" priority="171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178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173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53">
      <iconSet>
        <cfvo type="percent" val="0"/>
        <cfvo type="num" val="0.95"/>
        <cfvo type="num" val="1"/>
      </iconSet>
    </cfRule>
  </conditionalFormatting>
  <conditionalFormatting sqref="H32">
    <cfRule type="iconSet" priority="35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33">
      <iconSet>
        <cfvo type="percent" val="0"/>
        <cfvo type="num" val="0.95"/>
        <cfvo type="num" val="1"/>
      </iconSet>
    </cfRule>
  </conditionalFormatting>
  <conditionalFormatting sqref="H34:H38 H21:H23">
    <cfRule type="iconSet" priority="32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38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94">
    <cfRule type="iconSet" priority="50">
      <iconSet>
        <cfvo type="percent" val="0"/>
        <cfvo type="num" val="0.95"/>
        <cfvo type="num" val="1"/>
      </iconSet>
    </cfRule>
  </conditionalFormatting>
  <conditionalFormatting sqref="H95:H101 H104">
    <cfRule type="iconSet" priority="48">
      <iconSet>
        <cfvo type="percent" val="0"/>
        <cfvo type="num" val="0.95"/>
        <cfvo type="num" val="1"/>
      </iconSet>
    </cfRule>
  </conditionalFormatting>
  <conditionalFormatting sqref="H102">
    <cfRule type="iconSet" priority="12">
      <iconSet>
        <cfvo type="percent" val="0"/>
        <cfvo type="num" val="0.95"/>
        <cfvo type="num" val="1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5">
      <iconSet>
        <cfvo type="percent" val="0"/>
        <cfvo type="num" val="0.95" gte="0"/>
        <cfvo type="num" val="1" gte="0"/>
      </iconSet>
    </cfRule>
  </conditionalFormatting>
  <conditionalFormatting sqref="H103"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</conditionalFormatting>
  <conditionalFormatting sqref="H105:H106">
    <cfRule type="iconSet" priority="357">
      <iconSet>
        <cfvo type="percent" val="0"/>
        <cfvo type="num" val="0.95"/>
        <cfvo type="num" val="1"/>
      </iconSet>
    </cfRule>
  </conditionalFormatting>
  <conditionalFormatting sqref="H108:H114">
    <cfRule type="iconSet" priority="51">
      <iconSet>
        <cfvo type="percent" val="0"/>
        <cfvo type="num" val="0.95"/>
        <cfvo type="num" val="1"/>
      </iconSet>
    </cfRule>
  </conditionalFormatting>
  <conditionalFormatting sqref="H108:H115 H95:H101 H104">
    <cfRule type="iconSet" priority="58">
      <iconSet>
        <cfvo type="percent" val="0"/>
        <cfvo type="num" val="0.95" gte="0"/>
        <cfvo type="num" val="1" gte="0"/>
      </iconSet>
    </cfRule>
  </conditionalFormatting>
  <conditionalFormatting sqref="H108:H116 H94:H101 H104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115">
    <cfRule type="iconSet" priority="56">
      <iconSet>
        <cfvo type="percent" val="0"/>
        <cfvo type="num" val="0.95"/>
        <cfvo type="num" val="1"/>
      </iconSet>
    </cfRule>
  </conditionalFormatting>
  <conditionalFormatting sqref="H116">
    <cfRule type="iconSet" priority="49">
      <iconSet>
        <cfvo type="percent" val="0"/>
        <cfvo type="num" val="0.95"/>
        <cfvo type="num" val="1"/>
      </iconSet>
    </cfRule>
  </conditionalFormatting>
  <conditionalFormatting sqref="H118:H125 H105:H107">
    <cfRule type="iconSet" priority="361">
      <iconSet>
        <cfvo type="percent" val="0"/>
        <cfvo type="num" val="0.95"/>
        <cfvo type="num" val="1"/>
      </iconSet>
    </cfRule>
  </conditionalFormatting>
  <conditionalFormatting sqref="H127 H94:H101 H104:H125">
    <cfRule type="iconSet" priority="52">
      <iconSet>
        <cfvo type="percent" val="0"/>
        <cfvo type="num" val="0.95" gte="0"/>
        <cfvo type="num" val="0.99" gte="0"/>
      </iconSet>
    </cfRule>
  </conditionalFormatting>
  <conditionalFormatting sqref="H127 H105:H107 H118:H125">
    <cfRule type="iconSet" priority="47">
      <iconSet>
        <cfvo type="percent" val="0"/>
        <cfvo type="num" val="0.95"/>
        <cfvo type="num" val="1"/>
      </iconSet>
    </cfRule>
  </conditionalFormatting>
  <conditionalFormatting sqref="H128:H133">
    <cfRule type="iconSet" priority="44">
      <iconSet>
        <cfvo type="percent" val="0"/>
        <cfvo type="num" val="0.95" gte="0"/>
        <cfvo type="num" val="0.99" gte="0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/>
        <cfvo type="num" val="1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  <ignoredErrors>
    <ignoredError sqref="F44:G4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60"/>
  <sheetViews>
    <sheetView showGridLines="0" zoomScaleNormal="100" zoomScaleSheetLayoutView="85" workbookViewId="0">
      <selection activeCell="F57" sqref="F57:F78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43" t="s">
        <v>52</v>
      </c>
      <c r="B1" s="443"/>
      <c r="C1" s="443"/>
      <c r="D1" s="443"/>
      <c r="E1" s="443"/>
      <c r="F1" s="443"/>
      <c r="G1" s="443"/>
      <c r="H1" s="443"/>
      <c r="I1" s="443"/>
    </row>
    <row r="2" spans="1:14" ht="17.399999999999999" x14ac:dyDescent="0.25">
      <c r="A2" s="444" t="s">
        <v>53</v>
      </c>
      <c r="B2" s="444"/>
      <c r="C2" s="444"/>
      <c r="D2" s="444"/>
      <c r="E2" s="444"/>
      <c r="F2" s="444"/>
      <c r="G2" s="444"/>
      <c r="H2" s="444"/>
      <c r="I2" s="444"/>
    </row>
    <row r="3" spans="1:14" ht="20.25" customHeight="1" x14ac:dyDescent="0.25">
      <c r="A3" s="445" t="s">
        <v>160</v>
      </c>
      <c r="B3" s="445"/>
      <c r="C3" s="445"/>
      <c r="D3" s="445"/>
      <c r="E3" s="445"/>
      <c r="F3" s="445"/>
      <c r="G3" s="445"/>
      <c r="H3" s="445"/>
      <c r="I3" s="445"/>
    </row>
    <row r="4" spans="1:14" ht="17.25" customHeight="1" x14ac:dyDescent="0.25">
      <c r="A4" s="446" t="s">
        <v>73</v>
      </c>
      <c r="B4" s="446"/>
      <c r="C4" s="446"/>
      <c r="D4" s="446"/>
      <c r="E4" s="446"/>
      <c r="F4" s="446"/>
      <c r="G4" s="446"/>
      <c r="H4" s="446"/>
      <c r="I4" s="446"/>
      <c r="K4" s="22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47" t="s">
        <v>42</v>
      </c>
      <c r="B6" s="448"/>
      <c r="C6" s="448"/>
      <c r="D6" s="448"/>
      <c r="E6" s="448"/>
      <c r="F6" s="448"/>
      <c r="G6" s="448"/>
      <c r="H6" s="448"/>
      <c r="I6" s="449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142</v>
      </c>
      <c r="E8" s="6"/>
      <c r="F8" s="43" t="s">
        <v>140</v>
      </c>
      <c r="G8" s="43" t="s">
        <v>141</v>
      </c>
      <c r="H8" s="6"/>
      <c r="I8" s="43" t="s">
        <v>92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33" t="s">
        <v>20</v>
      </c>
      <c r="B10" s="434" t="s">
        <v>21</v>
      </c>
      <c r="C10" s="99" t="s">
        <v>1</v>
      </c>
      <c r="D10" s="131">
        <f t="shared" ref="D10:D20" si="0">D104</f>
        <v>0</v>
      </c>
      <c r="E10" s="116"/>
      <c r="F10" s="131">
        <f>F11+F13+F14+F12</f>
        <v>0</v>
      </c>
      <c r="G10" s="131">
        <f>G11+G13+G14+G12</f>
        <v>0</v>
      </c>
      <c r="H10" s="11"/>
      <c r="I10" s="437" t="e">
        <f>+G31/G40</f>
        <v>#DIV/0!</v>
      </c>
      <c r="J10" s="12"/>
      <c r="K10" s="123"/>
      <c r="L10" s="123"/>
      <c r="M10" s="123"/>
      <c r="N10" s="123"/>
    </row>
    <row r="11" spans="1:14" ht="15.9" customHeight="1" outlineLevel="1" x14ac:dyDescent="0.25">
      <c r="A11" s="433"/>
      <c r="B11" s="435"/>
      <c r="C11" s="100" t="s">
        <v>162</v>
      </c>
      <c r="D11" s="37">
        <f t="shared" si="0"/>
        <v>0</v>
      </c>
      <c r="E11" s="116"/>
      <c r="F11" s="37">
        <f>F105-F58</f>
        <v>0</v>
      </c>
      <c r="G11" s="37">
        <f>G105-G58</f>
        <v>0</v>
      </c>
      <c r="I11" s="438"/>
      <c r="J11" s="5"/>
      <c r="K11" s="122"/>
      <c r="L11" s="122"/>
      <c r="M11" s="122"/>
      <c r="N11" s="122"/>
    </row>
    <row r="12" spans="1:14" s="199" customFormat="1" ht="15.9" customHeight="1" outlineLevel="1" x14ac:dyDescent="0.25">
      <c r="A12" s="433"/>
      <c r="B12" s="435"/>
      <c r="C12" s="196" t="s">
        <v>161</v>
      </c>
      <c r="D12" s="197">
        <f t="shared" si="0"/>
        <v>0</v>
      </c>
      <c r="E12" s="201"/>
      <c r="F12" s="197">
        <f>F106</f>
        <v>0</v>
      </c>
      <c r="G12" s="197">
        <f>G106</f>
        <v>0</v>
      </c>
      <c r="I12" s="438"/>
      <c r="J12" s="198"/>
      <c r="K12" s="202"/>
      <c r="L12" s="202"/>
      <c r="M12" s="202"/>
      <c r="N12" s="202"/>
    </row>
    <row r="13" spans="1:14" ht="15.9" customHeight="1" outlineLevel="1" x14ac:dyDescent="0.25">
      <c r="A13" s="433"/>
      <c r="B13" s="435"/>
      <c r="C13" s="100" t="s">
        <v>15</v>
      </c>
      <c r="D13" s="37">
        <f t="shared" si="0"/>
        <v>0</v>
      </c>
      <c r="E13" s="116"/>
      <c r="F13" s="37">
        <f>F107-F59</f>
        <v>0</v>
      </c>
      <c r="G13" s="37">
        <f>G107-G59</f>
        <v>0</v>
      </c>
      <c r="I13" s="438"/>
      <c r="K13" s="122"/>
      <c r="L13" s="122"/>
      <c r="M13" s="122"/>
      <c r="N13" s="122"/>
    </row>
    <row r="14" spans="1:14" ht="15.9" customHeight="1" outlineLevel="1" x14ac:dyDescent="0.25">
      <c r="A14" s="433"/>
      <c r="B14" s="435"/>
      <c r="C14" s="100" t="s">
        <v>44</v>
      </c>
      <c r="D14" s="147">
        <f t="shared" si="0"/>
        <v>0</v>
      </c>
      <c r="E14" s="117"/>
      <c r="F14" s="147">
        <f>SUM(F15:F19)</f>
        <v>0</v>
      </c>
      <c r="G14" s="147">
        <f>SUM(G15:G19)</f>
        <v>0</v>
      </c>
      <c r="H14" s="69"/>
      <c r="I14" s="438"/>
      <c r="J14" s="13"/>
      <c r="K14" s="122"/>
      <c r="L14" s="122"/>
      <c r="M14" s="122"/>
      <c r="N14" s="122"/>
    </row>
    <row r="15" spans="1:14" ht="15.9" customHeight="1" outlineLevel="1" x14ac:dyDescent="0.25">
      <c r="A15" s="433"/>
      <c r="B15" s="435"/>
      <c r="C15" s="101" t="s">
        <v>14</v>
      </c>
      <c r="D15" s="37">
        <f t="shared" si="0"/>
        <v>0</v>
      </c>
      <c r="E15" s="116"/>
      <c r="F15" s="37">
        <f t="shared" ref="F15:G20" si="1">F109-F61</f>
        <v>0</v>
      </c>
      <c r="G15" s="37">
        <f t="shared" si="1"/>
        <v>0</v>
      </c>
      <c r="I15" s="438"/>
      <c r="K15" s="122"/>
      <c r="L15" s="122"/>
      <c r="M15" s="122"/>
      <c r="N15" s="122"/>
    </row>
    <row r="16" spans="1:14" ht="15.9" customHeight="1" outlineLevel="1" x14ac:dyDescent="0.25">
      <c r="A16" s="433"/>
      <c r="B16" s="435"/>
      <c r="C16" s="101" t="s">
        <v>13</v>
      </c>
      <c r="D16" s="37">
        <f t="shared" si="0"/>
        <v>0</v>
      </c>
      <c r="E16" s="116"/>
      <c r="F16" s="37">
        <f t="shared" si="1"/>
        <v>0</v>
      </c>
      <c r="G16" s="37">
        <f t="shared" si="1"/>
        <v>0</v>
      </c>
      <c r="I16" s="438"/>
      <c r="K16" s="122"/>
      <c r="L16" s="122"/>
      <c r="M16" s="122"/>
      <c r="N16" s="122"/>
    </row>
    <row r="17" spans="1:14" ht="15.9" customHeight="1" outlineLevel="1" x14ac:dyDescent="0.25">
      <c r="A17" s="433"/>
      <c r="B17" s="435"/>
      <c r="C17" s="101" t="s">
        <v>12</v>
      </c>
      <c r="D17" s="37">
        <f t="shared" si="0"/>
        <v>0</v>
      </c>
      <c r="E17" s="116"/>
      <c r="F17" s="37">
        <f t="shared" si="1"/>
        <v>0</v>
      </c>
      <c r="G17" s="37">
        <f t="shared" si="1"/>
        <v>0</v>
      </c>
      <c r="I17" s="438"/>
      <c r="K17" s="122"/>
      <c r="L17" s="122"/>
      <c r="M17" s="122"/>
      <c r="N17" s="122"/>
    </row>
    <row r="18" spans="1:14" ht="15.9" customHeight="1" outlineLevel="1" x14ac:dyDescent="0.25">
      <c r="A18" s="433"/>
      <c r="B18" s="435"/>
      <c r="C18" s="101" t="s">
        <v>63</v>
      </c>
      <c r="D18" s="37">
        <f t="shared" si="0"/>
        <v>0</v>
      </c>
      <c r="E18" s="116"/>
      <c r="F18" s="37">
        <f t="shared" si="1"/>
        <v>0</v>
      </c>
      <c r="G18" s="37">
        <f t="shared" si="1"/>
        <v>0</v>
      </c>
      <c r="I18" s="438"/>
      <c r="K18" s="122"/>
      <c r="L18" s="122"/>
      <c r="M18" s="122"/>
      <c r="N18" s="122"/>
    </row>
    <row r="19" spans="1:14" ht="15.9" hidden="1" customHeight="1" outlineLevel="1" x14ac:dyDescent="0.25">
      <c r="A19" s="433"/>
      <c r="B19" s="435"/>
      <c r="C19" s="101" t="s">
        <v>67</v>
      </c>
      <c r="D19" s="37">
        <f t="shared" si="0"/>
        <v>0</v>
      </c>
      <c r="E19" s="116"/>
      <c r="F19" s="37">
        <f t="shared" si="1"/>
        <v>0</v>
      </c>
      <c r="G19" s="37">
        <f t="shared" si="1"/>
        <v>0</v>
      </c>
      <c r="I19" s="438"/>
      <c r="K19" s="122"/>
      <c r="L19" s="122"/>
      <c r="M19" s="122"/>
      <c r="N19" s="122"/>
    </row>
    <row r="20" spans="1:14" ht="15.9" customHeight="1" x14ac:dyDescent="0.25">
      <c r="A20" s="433"/>
      <c r="B20" s="435"/>
      <c r="C20" s="102" t="s">
        <v>151</v>
      </c>
      <c r="D20" s="37">
        <f t="shared" si="0"/>
        <v>0</v>
      </c>
      <c r="E20" s="116"/>
      <c r="F20" s="37">
        <f t="shared" si="1"/>
        <v>0</v>
      </c>
      <c r="G20" s="37">
        <f t="shared" si="1"/>
        <v>0</v>
      </c>
      <c r="H20" s="11"/>
      <c r="I20" s="438"/>
      <c r="J20" s="12"/>
      <c r="K20" s="122"/>
      <c r="L20" s="122"/>
      <c r="M20" s="122"/>
      <c r="N20" s="122"/>
    </row>
    <row r="21" spans="1:14" ht="15.9" customHeight="1" x14ac:dyDescent="0.25">
      <c r="A21" s="433"/>
      <c r="B21" s="435"/>
      <c r="C21" s="102" t="s">
        <v>41</v>
      </c>
      <c r="D21" s="37">
        <f t="shared" ref="D21:D30" si="2">D115</f>
        <v>0</v>
      </c>
      <c r="E21" s="116"/>
      <c r="F21" s="37">
        <f t="shared" ref="F21:G27" si="3">F115-F67</f>
        <v>0</v>
      </c>
      <c r="G21" s="37">
        <f t="shared" si="3"/>
        <v>0</v>
      </c>
      <c r="H21" s="11"/>
      <c r="I21" s="438"/>
      <c r="J21" s="12"/>
      <c r="K21" s="122"/>
      <c r="L21" s="122"/>
      <c r="M21" s="122"/>
      <c r="N21" s="122"/>
    </row>
    <row r="22" spans="1:14" s="5" customFormat="1" ht="15.9" customHeight="1" x14ac:dyDescent="0.25">
      <c r="A22" s="433"/>
      <c r="B22" s="435"/>
      <c r="C22" s="103" t="s">
        <v>18</v>
      </c>
      <c r="D22" s="37">
        <f t="shared" si="2"/>
        <v>0</v>
      </c>
      <c r="E22" s="116"/>
      <c r="F22" s="37">
        <f t="shared" si="3"/>
        <v>0</v>
      </c>
      <c r="G22" s="37">
        <f t="shared" si="3"/>
        <v>0</v>
      </c>
      <c r="H22" s="7"/>
      <c r="I22" s="438"/>
      <c r="K22" s="122"/>
      <c r="L22" s="122"/>
      <c r="M22" s="122"/>
      <c r="N22" s="122"/>
    </row>
    <row r="23" spans="1:14" ht="15.9" customHeight="1" x14ac:dyDescent="0.25">
      <c r="A23" s="433"/>
      <c r="B23" s="435"/>
      <c r="C23" s="103" t="s">
        <v>5</v>
      </c>
      <c r="D23" s="37">
        <f t="shared" si="2"/>
        <v>0</v>
      </c>
      <c r="E23" s="116"/>
      <c r="F23" s="37">
        <f t="shared" si="3"/>
        <v>0</v>
      </c>
      <c r="G23" s="37">
        <f t="shared" si="3"/>
        <v>0</v>
      </c>
      <c r="H23" s="11"/>
      <c r="I23" s="438"/>
      <c r="J23" s="5"/>
      <c r="K23" s="122"/>
      <c r="L23" s="122"/>
      <c r="M23" s="122"/>
      <c r="N23" s="122"/>
    </row>
    <row r="24" spans="1:14" ht="15.9" customHeight="1" x14ac:dyDescent="0.25">
      <c r="A24" s="433"/>
      <c r="B24" s="435"/>
      <c r="C24" s="103" t="s">
        <v>6</v>
      </c>
      <c r="D24" s="37">
        <f t="shared" si="2"/>
        <v>0</v>
      </c>
      <c r="E24" s="116"/>
      <c r="F24" s="37">
        <f t="shared" si="3"/>
        <v>0</v>
      </c>
      <c r="G24" s="37">
        <f t="shared" si="3"/>
        <v>0</v>
      </c>
      <c r="H24" s="11"/>
      <c r="I24" s="438"/>
      <c r="J24" s="5"/>
      <c r="K24" s="122"/>
      <c r="L24" s="122"/>
      <c r="M24" s="122"/>
      <c r="N24" s="122"/>
    </row>
    <row r="25" spans="1:14" ht="15.9" customHeight="1" x14ac:dyDescent="0.25">
      <c r="A25" s="433"/>
      <c r="B25" s="435"/>
      <c r="C25" s="103" t="s">
        <v>16</v>
      </c>
      <c r="D25" s="37">
        <f t="shared" si="2"/>
        <v>0</v>
      </c>
      <c r="E25" s="116"/>
      <c r="F25" s="37">
        <f t="shared" si="3"/>
        <v>0</v>
      </c>
      <c r="G25" s="37">
        <f t="shared" si="3"/>
        <v>0</v>
      </c>
      <c r="H25" s="11"/>
      <c r="I25" s="438"/>
      <c r="J25" s="15"/>
      <c r="K25" s="122"/>
      <c r="L25" s="122"/>
      <c r="M25" s="122"/>
      <c r="N25" s="122"/>
    </row>
    <row r="26" spans="1:14" ht="15.9" customHeight="1" x14ac:dyDescent="0.25">
      <c r="A26" s="433"/>
      <c r="B26" s="435"/>
      <c r="C26" s="103" t="s">
        <v>7</v>
      </c>
      <c r="D26" s="37">
        <f t="shared" si="2"/>
        <v>0</v>
      </c>
      <c r="E26" s="116"/>
      <c r="F26" s="37">
        <f t="shared" si="3"/>
        <v>0</v>
      </c>
      <c r="G26" s="37">
        <f t="shared" si="3"/>
        <v>0</v>
      </c>
      <c r="H26" s="11"/>
      <c r="I26" s="438"/>
      <c r="J26" s="5"/>
      <c r="K26" s="122"/>
      <c r="L26" s="122"/>
      <c r="M26" s="122"/>
      <c r="N26" s="122"/>
    </row>
    <row r="27" spans="1:14" ht="15.9" customHeight="1" x14ac:dyDescent="0.25">
      <c r="A27" s="433"/>
      <c r="B27" s="435"/>
      <c r="C27" s="103" t="s">
        <v>17</v>
      </c>
      <c r="D27" s="37">
        <f t="shared" si="2"/>
        <v>0</v>
      </c>
      <c r="E27" s="116"/>
      <c r="F27" s="37">
        <f t="shared" si="3"/>
        <v>0</v>
      </c>
      <c r="G27" s="37">
        <f t="shared" si="3"/>
        <v>0</v>
      </c>
      <c r="H27" s="11"/>
      <c r="I27" s="438"/>
      <c r="K27" s="122"/>
      <c r="L27" s="122"/>
      <c r="M27" s="122"/>
      <c r="N27" s="122"/>
    </row>
    <row r="28" spans="1:14" ht="15.9" customHeight="1" x14ac:dyDescent="0.25">
      <c r="A28" s="433"/>
      <c r="B28" s="435"/>
      <c r="C28" s="103" t="s">
        <v>57</v>
      </c>
      <c r="D28" s="37">
        <f t="shared" si="2"/>
        <v>0</v>
      </c>
      <c r="E28" s="116"/>
      <c r="F28" s="37">
        <f t="shared" ref="F28:G30" si="4">F122-F76</f>
        <v>0</v>
      </c>
      <c r="G28" s="37">
        <f t="shared" si="4"/>
        <v>0</v>
      </c>
      <c r="H28" s="11"/>
      <c r="I28" s="438"/>
      <c r="K28" s="122"/>
      <c r="L28" s="122"/>
      <c r="M28" s="122"/>
      <c r="N28" s="122"/>
    </row>
    <row r="29" spans="1:14" ht="15.9" customHeight="1" x14ac:dyDescent="0.25">
      <c r="A29" s="433"/>
      <c r="B29" s="435"/>
      <c r="C29" s="103" t="s">
        <v>58</v>
      </c>
      <c r="D29" s="37">
        <f t="shared" si="2"/>
        <v>0</v>
      </c>
      <c r="E29" s="116"/>
      <c r="F29" s="37">
        <f t="shared" si="4"/>
        <v>0</v>
      </c>
      <c r="G29" s="37">
        <f t="shared" si="4"/>
        <v>0</v>
      </c>
      <c r="H29" s="11"/>
      <c r="I29" s="438"/>
      <c r="K29" s="122"/>
      <c r="L29" s="122"/>
      <c r="M29" s="122"/>
      <c r="N29" s="122"/>
    </row>
    <row r="30" spans="1:14" ht="15.9" customHeight="1" x14ac:dyDescent="0.25">
      <c r="A30" s="433"/>
      <c r="B30" s="435"/>
      <c r="C30" s="73" t="s">
        <v>74</v>
      </c>
      <c r="D30" s="37">
        <f t="shared" si="2"/>
        <v>0</v>
      </c>
      <c r="E30" s="116"/>
      <c r="F30" s="37">
        <f t="shared" si="4"/>
        <v>0</v>
      </c>
      <c r="G30" s="37">
        <f t="shared" si="4"/>
        <v>0</v>
      </c>
      <c r="H30" s="7"/>
      <c r="I30" s="438"/>
      <c r="J30" s="12"/>
      <c r="K30" s="122"/>
      <c r="L30" s="122"/>
      <c r="M30" s="122"/>
      <c r="N30" s="122"/>
    </row>
    <row r="31" spans="1:14" s="7" customFormat="1" ht="18" customHeight="1" x14ac:dyDescent="0.3">
      <c r="A31" s="433"/>
      <c r="B31" s="436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39"/>
      <c r="J31" s="16"/>
      <c r="K31" s="132"/>
      <c r="L31" s="132"/>
      <c r="M31" s="132"/>
      <c r="N31" s="132"/>
    </row>
    <row r="32" spans="1:14" ht="6.6" customHeight="1" x14ac:dyDescent="0.3">
      <c r="A32" s="433"/>
      <c r="B32" s="22"/>
      <c r="C32" s="35"/>
      <c r="D32" s="18"/>
      <c r="E32" s="18"/>
      <c r="F32" s="18"/>
      <c r="G32" s="18"/>
      <c r="H32" s="7"/>
      <c r="I32" s="36"/>
      <c r="J32" s="5"/>
      <c r="K32" s="132"/>
      <c r="L32" s="132"/>
      <c r="M32" s="132"/>
      <c r="N32" s="132"/>
    </row>
    <row r="33" spans="1:14" ht="18.75" customHeight="1" x14ac:dyDescent="0.25">
      <c r="A33" s="433"/>
      <c r="B33" s="440" t="s">
        <v>22</v>
      </c>
      <c r="C33" s="38" t="s">
        <v>38</v>
      </c>
      <c r="D33" s="39">
        <f>D127</f>
        <v>0</v>
      </c>
      <c r="E33" s="119"/>
      <c r="F33" s="39">
        <f>F127-F81</f>
        <v>0</v>
      </c>
      <c r="G33" s="39">
        <f>G127-G81</f>
        <v>0</v>
      </c>
      <c r="H33" s="7"/>
      <c r="I33" s="437" t="e">
        <f>+G35/G40</f>
        <v>#DIV/0!</v>
      </c>
      <c r="K33" s="132"/>
      <c r="L33" s="132"/>
      <c r="M33" s="132"/>
      <c r="N33" s="132"/>
    </row>
    <row r="34" spans="1:14" ht="18.75" customHeight="1" x14ac:dyDescent="0.25">
      <c r="A34" s="433"/>
      <c r="B34" s="441"/>
      <c r="C34" s="40" t="s">
        <v>39</v>
      </c>
      <c r="D34" s="37">
        <f>D128</f>
        <v>0</v>
      </c>
      <c r="E34" s="119"/>
      <c r="F34" s="37">
        <f>F128-F82</f>
        <v>0</v>
      </c>
      <c r="G34" s="37">
        <f>G128-G82</f>
        <v>0</v>
      </c>
      <c r="H34" s="7"/>
      <c r="I34" s="438"/>
      <c r="K34" s="132"/>
      <c r="L34" s="132"/>
      <c r="M34" s="132"/>
      <c r="N34" s="132"/>
    </row>
    <row r="35" spans="1:14" s="7" customFormat="1" ht="18.75" customHeight="1" x14ac:dyDescent="0.25">
      <c r="A35" s="433"/>
      <c r="B35" s="442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39"/>
      <c r="K35" s="122"/>
      <c r="L35" s="132"/>
    </row>
    <row r="36" spans="1:14" s="7" customFormat="1" ht="15.6" x14ac:dyDescent="0.3">
      <c r="A36" s="433"/>
      <c r="B36" s="22"/>
      <c r="C36" s="19"/>
      <c r="D36" s="95"/>
      <c r="E36" s="95"/>
      <c r="F36" s="95"/>
      <c r="G36" s="95"/>
      <c r="H36" s="11"/>
      <c r="I36" s="36"/>
      <c r="K36" s="122"/>
      <c r="L36" s="132"/>
    </row>
    <row r="37" spans="1:14" s="7" customFormat="1" ht="15.75" customHeight="1" x14ac:dyDescent="0.3">
      <c r="A37" s="433"/>
      <c r="B37" s="425" t="s">
        <v>24</v>
      </c>
      <c r="C37" s="425"/>
      <c r="D37" s="50">
        <f t="shared" ref="D37:F37" si="5">D40-D38</f>
        <v>0</v>
      </c>
      <c r="F37" s="50">
        <f t="shared" si="5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33"/>
      <c r="B38" s="425" t="s">
        <v>25</v>
      </c>
      <c r="C38" s="425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26" t="s">
        <v>26</v>
      </c>
      <c r="B40" s="427" t="s">
        <v>75</v>
      </c>
      <c r="C40" s="428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110"/>
      <c r="K40" s="127"/>
      <c r="L40" s="26"/>
    </row>
    <row r="41" spans="1:14" ht="14.25" customHeight="1" x14ac:dyDescent="0.25">
      <c r="A41" s="426"/>
      <c r="B41" s="429" t="s">
        <v>49</v>
      </c>
      <c r="C41" s="430"/>
      <c r="D41" s="41"/>
      <c r="E41" s="7"/>
      <c r="F41" s="89">
        <f>F139</f>
        <v>0</v>
      </c>
      <c r="G41" s="89">
        <f>G139</f>
        <v>0</v>
      </c>
      <c r="H41" s="11"/>
      <c r="I41" s="104"/>
      <c r="K41" s="2"/>
      <c r="L41" s="26"/>
    </row>
    <row r="42" spans="1:14" ht="14.25" customHeight="1" x14ac:dyDescent="0.25">
      <c r="A42" s="426"/>
      <c r="B42" s="429" t="s">
        <v>50</v>
      </c>
      <c r="C42" s="430"/>
      <c r="D42" s="41"/>
      <c r="E42" s="7"/>
      <c r="F42" s="89">
        <f>F140</f>
        <v>0</v>
      </c>
      <c r="G42" s="89">
        <f>G140</f>
        <v>0</v>
      </c>
      <c r="H42" s="11"/>
      <c r="I42" s="104"/>
      <c r="K42" s="2"/>
      <c r="L42" s="26"/>
    </row>
    <row r="43" spans="1:14" ht="25.5" customHeight="1" x14ac:dyDescent="0.25">
      <c r="A43" s="426"/>
      <c r="B43" s="427" t="s">
        <v>76</v>
      </c>
      <c r="C43" s="428"/>
      <c r="D43" s="44">
        <f>+D40</f>
        <v>0</v>
      </c>
      <c r="E43" s="62"/>
      <c r="F43" s="46">
        <f t="shared" ref="F43" si="6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26"/>
      <c r="B44" s="429" t="s">
        <v>77</v>
      </c>
      <c r="C44" s="430"/>
      <c r="D44" s="52"/>
      <c r="E44" s="62"/>
      <c r="F44" s="89">
        <f>F142</f>
        <v>0</v>
      </c>
      <c r="G44" s="89">
        <f>G142</f>
        <v>0</v>
      </c>
      <c r="H44" s="11"/>
      <c r="I44" s="112"/>
      <c r="K44" s="2"/>
      <c r="L44" s="26"/>
    </row>
    <row r="45" spans="1:14" ht="33" customHeight="1" x14ac:dyDescent="0.25">
      <c r="A45" s="426"/>
      <c r="B45" s="431" t="s">
        <v>84</v>
      </c>
      <c r="C45" s="432"/>
      <c r="D45" s="44">
        <f>+D43</f>
        <v>0</v>
      </c>
      <c r="E45" s="62"/>
      <c r="F45" s="47">
        <f t="shared" ref="F45" si="7">+F43-F44</f>
        <v>0</v>
      </c>
      <c r="G45" s="47">
        <f>+G43-G44</f>
        <v>0</v>
      </c>
      <c r="H45" s="11"/>
      <c r="I45" s="62"/>
      <c r="K45" s="127"/>
      <c r="L45" s="26"/>
      <c r="M45" s="13"/>
    </row>
    <row r="46" spans="1:14" customFormat="1" ht="14.4" x14ac:dyDescent="0.3">
      <c r="K46" s="122"/>
      <c r="L46" s="128"/>
    </row>
    <row r="47" spans="1:14" customFormat="1" ht="27.75" customHeight="1" x14ac:dyDescent="0.3">
      <c r="A47" s="420" t="s">
        <v>48</v>
      </c>
      <c r="B47" s="421"/>
      <c r="C47" s="421"/>
      <c r="D47" s="421"/>
      <c r="E47" s="421"/>
      <c r="F47" s="421"/>
      <c r="G47" s="421"/>
      <c r="H47" s="421"/>
      <c r="I47" s="422"/>
      <c r="K47" s="122"/>
      <c r="L47" s="128"/>
    </row>
    <row r="48" spans="1:14" customFormat="1" ht="13.2" customHeight="1" x14ac:dyDescent="0.3">
      <c r="K48" s="122"/>
      <c r="L48" s="128"/>
    </row>
    <row r="49" spans="1:12" s="5" customFormat="1" ht="30" customHeight="1" x14ac:dyDescent="0.3">
      <c r="C49" s="42"/>
      <c r="D49" s="174"/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s="29" customFormat="1" ht="11.7" customHeight="1" x14ac:dyDescent="0.3">
      <c r="C50" s="260"/>
      <c r="D50" s="174"/>
      <c r="F50" s="174"/>
      <c r="G50" s="174"/>
      <c r="I50" s="128"/>
      <c r="K50" s="122"/>
    </row>
    <row r="51" spans="1:12" s="29" customFormat="1" ht="15.6" x14ac:dyDescent="0.3">
      <c r="A51" s="419" t="s">
        <v>47</v>
      </c>
      <c r="B51" s="419"/>
      <c r="C51" s="419"/>
      <c r="D51"/>
      <c r="E51"/>
      <c r="F51" s="82">
        <f>+F54+F86</f>
        <v>0</v>
      </c>
      <c r="G51" s="82">
        <f>G54+G86</f>
        <v>0</v>
      </c>
      <c r="I51" s="128"/>
      <c r="K51" s="122"/>
    </row>
    <row r="52" spans="1:12" s="29" customFormat="1" ht="8.4" customHeight="1" x14ac:dyDescent="0.3">
      <c r="C52" s="260"/>
      <c r="D52" s="174"/>
      <c r="F52" s="174"/>
      <c r="G52" s="174"/>
      <c r="I52" s="128"/>
      <c r="K52" s="122"/>
    </row>
    <row r="53" spans="1:12" customFormat="1" ht="8.25" customHeight="1" x14ac:dyDescent="0.3">
      <c r="D53" s="128"/>
      <c r="K53" s="122"/>
      <c r="L53" s="128"/>
    </row>
    <row r="54" spans="1:12" s="7" customFormat="1" ht="19.5" customHeight="1" x14ac:dyDescent="0.3">
      <c r="A54" s="423" t="s">
        <v>95</v>
      </c>
      <c r="B54" s="423"/>
      <c r="C54" s="424"/>
      <c r="D54" s="175">
        <f>SUM(D57:D83)</f>
        <v>0</v>
      </c>
      <c r="E54"/>
      <c r="F54" s="261">
        <f>SUM(F66:F78)+F57+F83</f>
        <v>0</v>
      </c>
      <c r="G54" s="261">
        <f>SUM(G66:G78)+G57+G83</f>
        <v>0</v>
      </c>
      <c r="H54"/>
      <c r="I54" s="124"/>
      <c r="J54" s="205"/>
      <c r="K54" s="122"/>
      <c r="L54" s="126"/>
    </row>
    <row r="55" spans="1:12" customFormat="1" ht="6" customHeight="1" x14ac:dyDescent="0.3">
      <c r="K55" s="122"/>
      <c r="L55" s="128"/>
    </row>
    <row r="56" spans="1:12" customFormat="1" ht="6" customHeight="1" outlineLevel="1" x14ac:dyDescent="0.3">
      <c r="K56" s="122"/>
      <c r="L56" s="128"/>
    </row>
    <row r="57" spans="1:12" s="5" customFormat="1" ht="15.9" customHeight="1" outlineLevel="1" x14ac:dyDescent="0.3">
      <c r="A57" s="459" t="s">
        <v>20</v>
      </c>
      <c r="B57" s="475" t="s">
        <v>21</v>
      </c>
      <c r="C57" s="64" t="s">
        <v>1</v>
      </c>
      <c r="D57" s="176"/>
      <c r="E57" s="66"/>
      <c r="F57" s="79"/>
      <c r="G57" s="221">
        <v>0</v>
      </c>
      <c r="H57"/>
      <c r="I57" s="124"/>
    </row>
    <row r="58" spans="1:12" s="5" customFormat="1" ht="15.9" customHeight="1" outlineLevel="1" x14ac:dyDescent="0.3">
      <c r="A58" s="459"/>
      <c r="B58" s="475"/>
      <c r="C58" s="68" t="s">
        <v>11</v>
      </c>
      <c r="D58" s="176"/>
      <c r="E58" s="66"/>
      <c r="F58" s="69"/>
      <c r="G58" s="222">
        <v>0</v>
      </c>
      <c r="H58"/>
      <c r="I58"/>
    </row>
    <row r="59" spans="1:12" s="5" customFormat="1" ht="15.9" customHeight="1" outlineLevel="1" x14ac:dyDescent="0.3">
      <c r="A59" s="459"/>
      <c r="B59" s="475"/>
      <c r="C59" s="68" t="s">
        <v>15</v>
      </c>
      <c r="D59" s="176"/>
      <c r="E59" s="66"/>
      <c r="F59" s="69"/>
      <c r="G59" s="222">
        <v>0</v>
      </c>
      <c r="H59"/>
      <c r="I59"/>
    </row>
    <row r="60" spans="1:12" s="5" customFormat="1" ht="15.9" customHeight="1" outlineLevel="1" x14ac:dyDescent="0.3">
      <c r="A60" s="459"/>
      <c r="B60" s="475"/>
      <c r="C60" s="68" t="s">
        <v>2</v>
      </c>
      <c r="D60" s="176"/>
      <c r="E60" s="66"/>
      <c r="F60" s="69"/>
      <c r="G60" s="222">
        <v>0</v>
      </c>
      <c r="H60"/>
      <c r="I60" s="227"/>
    </row>
    <row r="61" spans="1:12" s="5" customFormat="1" ht="15.9" customHeight="1" outlineLevel="1" x14ac:dyDescent="0.3">
      <c r="A61" s="459"/>
      <c r="B61" s="475"/>
      <c r="C61" s="71" t="s">
        <v>14</v>
      </c>
      <c r="D61" s="176"/>
      <c r="E61" s="66"/>
      <c r="F61" s="69"/>
      <c r="G61" s="222">
        <v>0</v>
      </c>
      <c r="H61"/>
      <c r="I61"/>
    </row>
    <row r="62" spans="1:12" s="5" customFormat="1" ht="15.9" customHeight="1" outlineLevel="1" x14ac:dyDescent="0.3">
      <c r="A62" s="459"/>
      <c r="B62" s="475"/>
      <c r="C62" s="71" t="s">
        <v>13</v>
      </c>
      <c r="D62" s="176"/>
      <c r="E62" s="66"/>
      <c r="F62" s="69"/>
      <c r="G62" s="222">
        <v>0</v>
      </c>
      <c r="H62"/>
      <c r="I62"/>
    </row>
    <row r="63" spans="1:12" s="5" customFormat="1" ht="15.9" customHeight="1" outlineLevel="1" x14ac:dyDescent="0.3">
      <c r="A63" s="459"/>
      <c r="B63" s="475"/>
      <c r="C63" s="71" t="s">
        <v>12</v>
      </c>
      <c r="D63" s="176"/>
      <c r="E63" s="66"/>
      <c r="F63" s="69"/>
      <c r="G63" s="222">
        <v>0</v>
      </c>
      <c r="H63"/>
      <c r="I63"/>
    </row>
    <row r="64" spans="1:12" s="5" customFormat="1" ht="15.9" customHeight="1" outlineLevel="1" x14ac:dyDescent="0.3">
      <c r="A64" s="459"/>
      <c r="B64" s="475"/>
      <c r="C64" s="71" t="s">
        <v>63</v>
      </c>
      <c r="D64" s="176"/>
      <c r="E64" s="66"/>
      <c r="F64" s="69"/>
      <c r="G64" s="222">
        <v>0</v>
      </c>
      <c r="H64"/>
      <c r="I64" s="124"/>
      <c r="J64" s="12"/>
    </row>
    <row r="65" spans="1:11" s="5" customFormat="1" ht="15.9" customHeight="1" outlineLevel="1" x14ac:dyDescent="0.3">
      <c r="A65" s="459"/>
      <c r="B65" s="475"/>
      <c r="C65" s="71" t="s">
        <v>67</v>
      </c>
      <c r="D65" s="176"/>
      <c r="E65" s="66"/>
      <c r="F65" s="69"/>
      <c r="G65" s="222">
        <v>0</v>
      </c>
      <c r="H65"/>
      <c r="I65" s="111"/>
    </row>
    <row r="66" spans="1:11" s="5" customFormat="1" ht="15.9" customHeight="1" outlineLevel="1" x14ac:dyDescent="0.3">
      <c r="A66" s="459"/>
      <c r="B66" s="475"/>
      <c r="C66" s="72" t="s">
        <v>40</v>
      </c>
      <c r="D66" s="176"/>
      <c r="E66" s="66"/>
      <c r="F66" s="69"/>
      <c r="G66" s="222">
        <v>0</v>
      </c>
      <c r="H66"/>
      <c r="I66"/>
      <c r="J66" s="12"/>
    </row>
    <row r="67" spans="1:11" s="5" customFormat="1" ht="15.9" customHeight="1" outlineLevel="1" x14ac:dyDescent="0.3">
      <c r="A67" s="459"/>
      <c r="B67" s="475"/>
      <c r="C67" s="72" t="s">
        <v>41</v>
      </c>
      <c r="D67" s="176"/>
      <c r="E67" s="66"/>
      <c r="F67" s="69"/>
      <c r="G67" s="222">
        <v>0</v>
      </c>
      <c r="H67"/>
      <c r="I67"/>
    </row>
    <row r="68" spans="1:11" s="5" customFormat="1" ht="15.9" customHeight="1" outlineLevel="1" x14ac:dyDescent="0.3">
      <c r="A68" s="459"/>
      <c r="B68" s="475"/>
      <c r="C68" s="73" t="s">
        <v>18</v>
      </c>
      <c r="D68" s="176"/>
      <c r="E68" s="66"/>
      <c r="F68" s="69"/>
      <c r="G68" s="222">
        <v>0</v>
      </c>
      <c r="H68"/>
      <c r="I68"/>
    </row>
    <row r="69" spans="1:11" s="5" customFormat="1" ht="15.9" customHeight="1" outlineLevel="1" x14ac:dyDescent="0.3">
      <c r="A69" s="459"/>
      <c r="B69" s="475"/>
      <c r="C69" s="73" t="s">
        <v>5</v>
      </c>
      <c r="D69" s="176"/>
      <c r="E69" s="66"/>
      <c r="F69" s="69"/>
      <c r="G69" s="222">
        <v>0</v>
      </c>
      <c r="H69"/>
      <c r="I69"/>
    </row>
    <row r="70" spans="1:11" s="5" customFormat="1" ht="15.9" customHeight="1" outlineLevel="1" x14ac:dyDescent="0.3">
      <c r="A70" s="459"/>
      <c r="B70" s="475"/>
      <c r="C70" s="73" t="s">
        <v>6</v>
      </c>
      <c r="D70" s="176"/>
      <c r="E70" s="66"/>
      <c r="F70" s="69"/>
      <c r="G70" s="222">
        <v>0</v>
      </c>
      <c r="H70"/>
      <c r="I70"/>
    </row>
    <row r="71" spans="1:11" s="5" customFormat="1" ht="15.9" customHeight="1" outlineLevel="1" x14ac:dyDescent="0.3">
      <c r="A71" s="459"/>
      <c r="B71" s="475"/>
      <c r="C71" s="73" t="s">
        <v>16</v>
      </c>
      <c r="D71" s="176"/>
      <c r="E71" s="66"/>
      <c r="F71" s="69"/>
      <c r="G71" s="222">
        <v>0</v>
      </c>
      <c r="H71"/>
      <c r="I71"/>
    </row>
    <row r="72" spans="1:11" s="5" customFormat="1" ht="15.9" customHeight="1" outlineLevel="1" x14ac:dyDescent="0.3">
      <c r="A72" s="459"/>
      <c r="B72" s="475"/>
      <c r="C72" s="73" t="s">
        <v>7</v>
      </c>
      <c r="D72" s="176"/>
      <c r="E72" s="66"/>
      <c r="F72" s="69"/>
      <c r="G72" s="222">
        <v>0</v>
      </c>
      <c r="H72"/>
      <c r="I72" s="111"/>
    </row>
    <row r="73" spans="1:11" s="5" customFormat="1" ht="15.9" customHeight="1" outlineLevel="1" x14ac:dyDescent="0.3">
      <c r="A73" s="459"/>
      <c r="B73" s="475"/>
      <c r="C73" s="73" t="s">
        <v>17</v>
      </c>
      <c r="D73" s="176"/>
      <c r="E73" s="66"/>
      <c r="F73" s="69"/>
      <c r="G73" s="222">
        <v>0</v>
      </c>
      <c r="H73"/>
      <c r="I73"/>
      <c r="K73" s="12"/>
    </row>
    <row r="74" spans="1:11" s="5" customFormat="1" ht="15.9" customHeight="1" outlineLevel="1" x14ac:dyDescent="0.3">
      <c r="A74" s="459"/>
      <c r="B74" s="475"/>
      <c r="C74" s="73" t="s">
        <v>96</v>
      </c>
      <c r="D74" s="176"/>
      <c r="E74" s="66"/>
      <c r="F74" s="69"/>
      <c r="G74" s="69">
        <v>0</v>
      </c>
      <c r="H74"/>
      <c r="I74"/>
      <c r="K74" s="12"/>
    </row>
    <row r="75" spans="1:11" s="5" customFormat="1" ht="15.9" customHeight="1" outlineLevel="1" x14ac:dyDescent="0.3">
      <c r="A75" s="459"/>
      <c r="B75" s="475"/>
      <c r="C75" s="73" t="s">
        <v>97</v>
      </c>
      <c r="D75" s="176"/>
      <c r="E75" s="66"/>
      <c r="F75" s="69"/>
      <c r="G75" s="69">
        <v>0</v>
      </c>
      <c r="H75"/>
      <c r="I75"/>
      <c r="K75" s="12"/>
    </row>
    <row r="76" spans="1:11" s="5" customFormat="1" ht="15.9" customHeight="1" outlineLevel="1" x14ac:dyDescent="0.3">
      <c r="A76" s="459"/>
      <c r="B76" s="475"/>
      <c r="C76" s="73" t="s">
        <v>57</v>
      </c>
      <c r="D76" s="176"/>
      <c r="E76" s="66"/>
      <c r="F76" s="69"/>
      <c r="G76" s="222">
        <v>0</v>
      </c>
      <c r="H76"/>
      <c r="I76"/>
    </row>
    <row r="77" spans="1:11" s="5" customFormat="1" ht="15.9" customHeight="1" outlineLevel="1" x14ac:dyDescent="0.3">
      <c r="A77" s="459"/>
      <c r="B77" s="475"/>
      <c r="C77" s="73" t="s">
        <v>58</v>
      </c>
      <c r="D77" s="176"/>
      <c r="E77" s="66"/>
      <c r="F77" s="69"/>
      <c r="G77" s="222">
        <v>0</v>
      </c>
      <c r="H77"/>
      <c r="I77"/>
    </row>
    <row r="78" spans="1:11" s="5" customFormat="1" ht="15.9" customHeight="1" outlineLevel="1" x14ac:dyDescent="0.3">
      <c r="A78" s="459"/>
      <c r="B78" s="475"/>
      <c r="C78" s="73" t="s">
        <v>8</v>
      </c>
      <c r="D78" s="176"/>
      <c r="E78" s="66"/>
      <c r="F78" s="69"/>
      <c r="G78" s="222">
        <v>0</v>
      </c>
      <c r="H78"/>
      <c r="I78" s="124"/>
    </row>
    <row r="79" spans="1:11" s="5" customFormat="1" ht="15.9" customHeight="1" outlineLevel="1" x14ac:dyDescent="0.3">
      <c r="A79" s="459"/>
      <c r="B79" s="475"/>
      <c r="C79" s="181" t="s">
        <v>55</v>
      </c>
      <c r="D79" s="176"/>
      <c r="E79" s="66"/>
      <c r="F79" s="187">
        <f>SUM(F66:F78)+F57</f>
        <v>0</v>
      </c>
      <c r="G79" s="187">
        <f>SUM(G66:G78)+G57</f>
        <v>0</v>
      </c>
      <c r="H79"/>
      <c r="I79"/>
    </row>
    <row r="80" spans="1:11" s="5" customFormat="1" ht="6.6" customHeight="1" outlineLevel="1" x14ac:dyDescent="0.3">
      <c r="A80" s="459"/>
      <c r="B80" s="178"/>
      <c r="C80" s="182"/>
      <c r="D80" s="176"/>
      <c r="E80" s="180"/>
      <c r="F80" s="176"/>
      <c r="G80" s="176"/>
      <c r="H80"/>
      <c r="I80"/>
    </row>
    <row r="81" spans="1:12" s="5" customFormat="1" ht="15.9" customHeight="1" outlineLevel="1" x14ac:dyDescent="0.3">
      <c r="A81" s="459"/>
      <c r="B81" s="476" t="s">
        <v>22</v>
      </c>
      <c r="C81" s="38" t="s">
        <v>38</v>
      </c>
      <c r="D81" s="176"/>
      <c r="E81" s="66"/>
      <c r="F81" s="79">
        <v>0</v>
      </c>
      <c r="G81" s="79">
        <v>0</v>
      </c>
      <c r="H81"/>
      <c r="I81"/>
    </row>
    <row r="82" spans="1:12" s="5" customFormat="1" ht="15.9" customHeight="1" outlineLevel="1" x14ac:dyDescent="0.3">
      <c r="A82" s="459"/>
      <c r="B82" s="476"/>
      <c r="C82" s="40" t="s">
        <v>39</v>
      </c>
      <c r="D82" s="176"/>
      <c r="E82" s="66"/>
      <c r="F82" s="69">
        <v>0</v>
      </c>
      <c r="G82" s="69">
        <v>0</v>
      </c>
      <c r="H82"/>
      <c r="I82"/>
    </row>
    <row r="83" spans="1:12" s="5" customFormat="1" ht="15.9" customHeight="1" outlineLevel="1" x14ac:dyDescent="0.3">
      <c r="A83" s="459"/>
      <c r="B83" s="476"/>
      <c r="C83" s="75" t="s">
        <v>61</v>
      </c>
      <c r="D83" s="176"/>
      <c r="E83" s="66"/>
      <c r="F83" s="75">
        <v>0</v>
      </c>
      <c r="G83" s="75">
        <v>0</v>
      </c>
      <c r="H83"/>
      <c r="I83"/>
    </row>
    <row r="84" spans="1:12" s="29" customFormat="1" ht="15.9" customHeight="1" outlineLevel="1" x14ac:dyDescent="0.3">
      <c r="A84" s="177"/>
      <c r="B84" s="263"/>
      <c r="C84" s="179"/>
      <c r="D84" s="176"/>
      <c r="E84" s="180"/>
      <c r="F84" s="179"/>
      <c r="G84" s="179"/>
      <c r="H84" s="128"/>
      <c r="I84" s="128"/>
    </row>
    <row r="85" spans="1:12" s="29" customFormat="1" ht="15.6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8"/>
    </row>
    <row r="86" spans="1:12" s="29" customFormat="1" ht="15.9" customHeight="1" outlineLevel="1" x14ac:dyDescent="0.3">
      <c r="A86" s="489" t="s">
        <v>119</v>
      </c>
      <c r="B86" s="489"/>
      <c r="C86" s="490"/>
      <c r="D86" s="128"/>
      <c r="E86" s="128"/>
      <c r="F86" s="256">
        <f>F88+F89</f>
        <v>0</v>
      </c>
      <c r="G86" s="256">
        <f>G88+G89</f>
        <v>0</v>
      </c>
      <c r="H86" s="128"/>
      <c r="I86" s="128"/>
    </row>
    <row r="87" spans="1:12" s="29" customFormat="1" ht="4.95" customHeight="1" outlineLevel="1" x14ac:dyDescent="0.3">
      <c r="A87"/>
      <c r="B87"/>
      <c r="C87"/>
      <c r="D87" s="128"/>
      <c r="E87" s="128"/>
      <c r="F87"/>
      <c r="G87"/>
      <c r="H87" s="128"/>
      <c r="I87" s="128"/>
    </row>
    <row r="88" spans="1:12" s="29" customFormat="1" ht="17.399999999999999" customHeight="1" outlineLevel="1" x14ac:dyDescent="0.3">
      <c r="A88" s="459"/>
      <c r="B88" s="488" t="s">
        <v>120</v>
      </c>
      <c r="C88" s="252" t="s">
        <v>96</v>
      </c>
      <c r="D88" s="176"/>
      <c r="E88" s="176"/>
      <c r="F88" s="79">
        <f>F131</f>
        <v>0</v>
      </c>
      <c r="G88" s="254">
        <f>G131</f>
        <v>0</v>
      </c>
      <c r="H88" s="128"/>
      <c r="I88" s="128"/>
    </row>
    <row r="89" spans="1:12" s="29" customFormat="1" ht="18" customHeight="1" outlineLevel="1" x14ac:dyDescent="0.3">
      <c r="A89" s="459"/>
      <c r="B89" s="488"/>
      <c r="C89" s="253" t="s">
        <v>97</v>
      </c>
      <c r="D89" s="176"/>
      <c r="E89" s="176"/>
      <c r="F89" s="69">
        <f>F132</f>
        <v>0</v>
      </c>
      <c r="G89" s="69">
        <f>G132</f>
        <v>0</v>
      </c>
      <c r="H89" s="128"/>
      <c r="I89" s="128"/>
    </row>
    <row r="90" spans="1:12" s="29" customFormat="1" ht="17.399999999999999" customHeight="1" outlineLevel="1" x14ac:dyDescent="0.3">
      <c r="A90" s="459"/>
      <c r="B90" s="488"/>
      <c r="C90" s="259" t="s">
        <v>121</v>
      </c>
      <c r="D90" s="127"/>
      <c r="E90" s="251"/>
      <c r="F90" s="256">
        <f>F92+F100</f>
        <v>0</v>
      </c>
      <c r="G90" s="258">
        <f>SUM(G88:G89)</f>
        <v>0</v>
      </c>
      <c r="H90" s="128"/>
      <c r="I90" s="128"/>
    </row>
    <row r="91" spans="1:12" customFormat="1" ht="18.75" customHeight="1" x14ac:dyDescent="0.3">
      <c r="D91" s="128"/>
      <c r="K91" s="122"/>
      <c r="L91" s="128"/>
    </row>
    <row r="92" spans="1:12" customFormat="1" ht="18.75" customHeight="1" x14ac:dyDescent="0.3">
      <c r="D92" s="128"/>
      <c r="K92" s="122"/>
      <c r="L92" s="128"/>
    </row>
    <row r="93" spans="1:12" customFormat="1" ht="18.75" customHeight="1" x14ac:dyDescent="0.3">
      <c r="A93" s="485" t="s">
        <v>127</v>
      </c>
      <c r="B93" s="485"/>
      <c r="C93" s="486"/>
      <c r="D93" s="128"/>
      <c r="E93" s="128"/>
      <c r="F93" s="273">
        <v>0</v>
      </c>
      <c r="G93" s="274">
        <f>G95</f>
        <v>0</v>
      </c>
      <c r="K93" s="122"/>
      <c r="L93" s="128"/>
    </row>
    <row r="94" spans="1:12" customFormat="1" ht="18.75" customHeight="1" x14ac:dyDescent="0.3">
      <c r="D94" s="128"/>
      <c r="E94" s="128"/>
      <c r="K94" s="122"/>
      <c r="L94" s="128"/>
    </row>
    <row r="95" spans="1:12" customFormat="1" ht="18.75" customHeight="1" x14ac:dyDescent="0.3">
      <c r="A95" s="459"/>
      <c r="B95" s="487" t="s">
        <v>129</v>
      </c>
      <c r="C95" s="277" t="s">
        <v>130</v>
      </c>
      <c r="D95" s="176"/>
      <c r="E95" s="176"/>
      <c r="F95" s="79">
        <v>0</v>
      </c>
      <c r="G95" s="39">
        <f>'Jul 2025'!G95</f>
        <v>0</v>
      </c>
      <c r="K95" s="122"/>
      <c r="L95" s="128"/>
    </row>
    <row r="96" spans="1:12" customFormat="1" ht="18.75" customHeight="1" x14ac:dyDescent="0.3">
      <c r="A96" s="459"/>
      <c r="B96" s="487"/>
      <c r="C96" s="309" t="s">
        <v>128</v>
      </c>
      <c r="D96" s="127"/>
      <c r="E96" s="251"/>
      <c r="F96" s="310">
        <v>0</v>
      </c>
      <c r="G96" s="311">
        <f>G95</f>
        <v>0</v>
      </c>
      <c r="K96" s="122"/>
      <c r="L96" s="128"/>
    </row>
    <row r="97" spans="1:12" s="128" customFormat="1" ht="18.75" customHeight="1" x14ac:dyDescent="0.3">
      <c r="A97" s="177"/>
      <c r="B97" s="263"/>
      <c r="C97" s="267"/>
      <c r="D97" s="127"/>
      <c r="E97" s="251"/>
      <c r="F97" s="127"/>
      <c r="G97" s="127"/>
      <c r="K97" s="122"/>
    </row>
    <row r="98" spans="1:12" s="128" customFormat="1" ht="18.75" customHeight="1" x14ac:dyDescent="0.3">
      <c r="A98" s="177"/>
      <c r="B98" s="263"/>
      <c r="C98" s="267"/>
      <c r="D98" s="127"/>
      <c r="E98" s="251"/>
      <c r="F98" s="127"/>
      <c r="G98" s="127"/>
      <c r="K98" s="122"/>
    </row>
    <row r="99" spans="1:12" s="128" customFormat="1" ht="18.75" customHeight="1" x14ac:dyDescent="0.3">
      <c r="A99" s="177"/>
      <c r="B99" s="263"/>
      <c r="C99" s="267"/>
      <c r="D99" s="127"/>
      <c r="E99" s="251"/>
      <c r="F99" s="127"/>
      <c r="G99" s="127"/>
      <c r="K99" s="122"/>
    </row>
    <row r="100" spans="1:12" ht="33" customHeight="1" x14ac:dyDescent="0.25">
      <c r="A100" s="478" t="s">
        <v>51</v>
      </c>
      <c r="B100" s="479"/>
      <c r="C100" s="479"/>
      <c r="D100" s="479"/>
      <c r="E100" s="479"/>
      <c r="F100" s="479"/>
      <c r="G100" s="479"/>
      <c r="H100" s="479"/>
      <c r="I100" s="480"/>
      <c r="K100" s="122"/>
      <c r="L100" s="26"/>
    </row>
    <row r="101" spans="1:12" ht="8.25" customHeight="1" x14ac:dyDescent="0.3">
      <c r="C101" s="3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2024</v>
      </c>
      <c r="K102" s="122"/>
      <c r="L102" s="29"/>
    </row>
    <row r="103" spans="1:12" customFormat="1" ht="6" customHeight="1" x14ac:dyDescent="0.3">
      <c r="K103" s="129"/>
      <c r="L103" s="128"/>
    </row>
    <row r="104" spans="1:12" s="5" customFormat="1" ht="15.9" customHeight="1" x14ac:dyDescent="0.25">
      <c r="A104" s="464" t="s">
        <v>20</v>
      </c>
      <c r="B104" s="465" t="s">
        <v>21</v>
      </c>
      <c r="C104" s="64" t="s">
        <v>1</v>
      </c>
      <c r="D104" s="67"/>
      <c r="E104" s="66"/>
      <c r="F104" s="67"/>
      <c r="G104" s="67"/>
      <c r="H104" s="11"/>
      <c r="I104" s="468" t="e">
        <f>+G125/G138</f>
        <v>#DIV/0!</v>
      </c>
      <c r="J104" s="237"/>
      <c r="K104" s="122"/>
      <c r="L104" s="29"/>
    </row>
    <row r="105" spans="1:12" ht="15.9" customHeight="1" outlineLevel="1" x14ac:dyDescent="0.25">
      <c r="A105" s="464"/>
      <c r="B105" s="466"/>
      <c r="C105" s="68" t="s">
        <v>43</v>
      </c>
      <c r="D105" s="69"/>
      <c r="E105" s="66"/>
      <c r="F105" s="69"/>
      <c r="G105" s="69"/>
      <c r="I105" s="469"/>
      <c r="J105" s="237"/>
      <c r="K105" s="122"/>
      <c r="L105" s="26"/>
    </row>
    <row r="106" spans="1:12" s="199" customFormat="1" ht="15.9" customHeight="1" outlineLevel="1" x14ac:dyDescent="0.25">
      <c r="A106" s="464"/>
      <c r="B106" s="466"/>
      <c r="C106" s="308" t="s">
        <v>152</v>
      </c>
      <c r="D106" s="197"/>
      <c r="E106" s="200"/>
      <c r="F106" s="197"/>
      <c r="G106" s="197"/>
      <c r="I106" s="469"/>
      <c r="J106" s="237"/>
      <c r="K106" s="122"/>
      <c r="L106" s="195"/>
    </row>
    <row r="107" spans="1:12" ht="15.9" customHeight="1" outlineLevel="1" x14ac:dyDescent="0.25">
      <c r="A107" s="464"/>
      <c r="B107" s="466"/>
      <c r="C107" s="68" t="s">
        <v>15</v>
      </c>
      <c r="D107" s="69"/>
      <c r="E107" s="66"/>
      <c r="F107" s="69"/>
      <c r="G107" s="69"/>
      <c r="I107" s="469"/>
      <c r="J107" s="237"/>
      <c r="K107" s="122"/>
      <c r="L107" s="26"/>
    </row>
    <row r="108" spans="1:12" ht="15.9" customHeight="1" outlineLevel="1" x14ac:dyDescent="0.25">
      <c r="A108" s="464"/>
      <c r="B108" s="466"/>
      <c r="C108" s="68" t="s">
        <v>44</v>
      </c>
      <c r="D108" s="218"/>
      <c r="F108" s="218"/>
      <c r="G108" s="218"/>
      <c r="I108" s="469"/>
      <c r="J108" s="122"/>
      <c r="K108" s="122"/>
      <c r="L108" s="26"/>
    </row>
    <row r="109" spans="1:12" ht="15.9" customHeight="1" outlineLevel="1" x14ac:dyDescent="0.25">
      <c r="A109" s="464"/>
      <c r="B109" s="466"/>
      <c r="C109" s="71" t="s">
        <v>14</v>
      </c>
      <c r="D109" s="69"/>
      <c r="E109" s="66"/>
      <c r="F109" s="69"/>
      <c r="G109" s="69"/>
      <c r="I109" s="469"/>
      <c r="J109" s="237"/>
      <c r="K109" s="122"/>
      <c r="L109" s="26"/>
    </row>
    <row r="110" spans="1:12" ht="15.9" customHeight="1" outlineLevel="1" x14ac:dyDescent="0.25">
      <c r="A110" s="464"/>
      <c r="B110" s="466"/>
      <c r="C110" s="71" t="s">
        <v>13</v>
      </c>
      <c r="D110" s="69"/>
      <c r="E110" s="66"/>
      <c r="F110" s="69"/>
      <c r="G110" s="69"/>
      <c r="I110" s="469"/>
      <c r="J110" s="237"/>
      <c r="K110" s="122"/>
      <c r="L110" s="26"/>
    </row>
    <row r="111" spans="1:12" ht="15.9" customHeight="1" outlineLevel="1" x14ac:dyDescent="0.25">
      <c r="A111" s="464"/>
      <c r="B111" s="466"/>
      <c r="C111" s="71" t="s">
        <v>12</v>
      </c>
      <c r="D111" s="69"/>
      <c r="E111" s="66"/>
      <c r="F111" s="69"/>
      <c r="G111" s="69"/>
      <c r="I111" s="469"/>
      <c r="J111" s="237"/>
      <c r="K111" s="122"/>
      <c r="L111" s="26"/>
    </row>
    <row r="112" spans="1:12" ht="15.9" customHeight="1" outlineLevel="1" x14ac:dyDescent="0.25">
      <c r="A112" s="464"/>
      <c r="B112" s="466"/>
      <c r="C112" s="101" t="s">
        <v>63</v>
      </c>
      <c r="D112" s="69"/>
      <c r="E112" s="66"/>
      <c r="F112" s="69"/>
      <c r="G112" s="69"/>
      <c r="I112" s="469"/>
      <c r="J112" s="237"/>
      <c r="K112" s="122"/>
      <c r="L112" s="26"/>
    </row>
    <row r="113" spans="1:12" ht="15.9" customHeight="1" outlineLevel="1" x14ac:dyDescent="0.25">
      <c r="A113" s="464"/>
      <c r="B113" s="466"/>
      <c r="C113" s="101" t="s">
        <v>67</v>
      </c>
      <c r="D113" s="69"/>
      <c r="E113" s="66"/>
      <c r="F113" s="69"/>
      <c r="G113" s="69"/>
      <c r="I113" s="469"/>
      <c r="J113" s="237"/>
      <c r="K113" s="122"/>
      <c r="L113" s="26"/>
    </row>
    <row r="114" spans="1:12" ht="15.9" customHeight="1" x14ac:dyDescent="0.25">
      <c r="A114" s="464"/>
      <c r="B114" s="466"/>
      <c r="C114" s="72" t="s">
        <v>151</v>
      </c>
      <c r="D114" s="69"/>
      <c r="E114" s="219"/>
      <c r="F114" s="69"/>
      <c r="G114" s="69"/>
      <c r="H114" s="11"/>
      <c r="I114" s="469"/>
      <c r="J114" s="237"/>
      <c r="K114" s="122"/>
      <c r="L114" s="26"/>
    </row>
    <row r="115" spans="1:12" ht="15.9" customHeight="1" x14ac:dyDescent="0.25">
      <c r="A115" s="464"/>
      <c r="B115" s="466"/>
      <c r="C115" s="72" t="s">
        <v>41</v>
      </c>
      <c r="D115" s="69"/>
      <c r="E115" s="219"/>
      <c r="F115" s="69"/>
      <c r="G115" s="69"/>
      <c r="H115" s="11"/>
      <c r="I115" s="469"/>
      <c r="J115" s="237"/>
      <c r="K115" s="122"/>
    </row>
    <row r="116" spans="1:12" s="5" customFormat="1" ht="15.9" customHeight="1" x14ac:dyDescent="0.25">
      <c r="A116" s="464"/>
      <c r="B116" s="466"/>
      <c r="C116" s="73" t="s">
        <v>124</v>
      </c>
      <c r="D116" s="69"/>
      <c r="E116" s="66"/>
      <c r="F116" s="69"/>
      <c r="G116" s="69"/>
      <c r="H116" s="7"/>
      <c r="I116" s="469"/>
      <c r="J116" s="237"/>
      <c r="K116" s="122"/>
    </row>
    <row r="117" spans="1:12" ht="15.9" customHeight="1" x14ac:dyDescent="0.25">
      <c r="A117" s="464"/>
      <c r="B117" s="466"/>
      <c r="C117" s="73" t="s">
        <v>5</v>
      </c>
      <c r="D117" s="69"/>
      <c r="E117" s="66"/>
      <c r="F117" s="69"/>
      <c r="G117" s="69"/>
      <c r="H117" s="11"/>
      <c r="I117" s="469"/>
      <c r="J117" s="237"/>
      <c r="K117" s="122"/>
    </row>
    <row r="118" spans="1:12" ht="15.9" customHeight="1" x14ac:dyDescent="0.25">
      <c r="A118" s="464"/>
      <c r="B118" s="466"/>
      <c r="C118" s="73" t="s">
        <v>6</v>
      </c>
      <c r="D118" s="69"/>
      <c r="E118" s="66"/>
      <c r="F118" s="69"/>
      <c r="G118" s="69"/>
      <c r="H118" s="11"/>
      <c r="I118" s="469"/>
      <c r="J118" s="237"/>
      <c r="K118" s="122"/>
    </row>
    <row r="119" spans="1:12" ht="15.9" customHeight="1" x14ac:dyDescent="0.25">
      <c r="A119" s="464"/>
      <c r="B119" s="466"/>
      <c r="C119" s="73" t="s">
        <v>16</v>
      </c>
      <c r="D119" s="69"/>
      <c r="E119" s="66"/>
      <c r="F119" s="69"/>
      <c r="G119" s="69"/>
      <c r="H119" s="11"/>
      <c r="I119" s="469"/>
      <c r="J119" s="237"/>
      <c r="K119" s="122"/>
    </row>
    <row r="120" spans="1:12" ht="15.9" customHeight="1" x14ac:dyDescent="0.25">
      <c r="A120" s="464"/>
      <c r="B120" s="466"/>
      <c r="C120" s="73" t="s">
        <v>7</v>
      </c>
      <c r="D120" s="69"/>
      <c r="E120" s="66"/>
      <c r="F120" s="69"/>
      <c r="G120" s="69"/>
      <c r="H120" s="11"/>
      <c r="I120" s="469"/>
      <c r="J120" s="237"/>
      <c r="K120" s="122"/>
    </row>
    <row r="121" spans="1:12" ht="15.9" customHeight="1" x14ac:dyDescent="0.25">
      <c r="A121" s="464"/>
      <c r="B121" s="466"/>
      <c r="C121" s="73" t="s">
        <v>17</v>
      </c>
      <c r="D121" s="69"/>
      <c r="E121" s="66"/>
      <c r="F121" s="69"/>
      <c r="G121" s="69"/>
      <c r="H121" s="11"/>
      <c r="I121" s="469"/>
      <c r="J121" s="237"/>
      <c r="K121" s="122"/>
    </row>
    <row r="122" spans="1:12" ht="15.9" customHeight="1" x14ac:dyDescent="0.25">
      <c r="A122" s="464"/>
      <c r="B122" s="466"/>
      <c r="C122" s="73" t="s">
        <v>57</v>
      </c>
      <c r="D122" s="69"/>
      <c r="E122" s="66"/>
      <c r="F122" s="69"/>
      <c r="G122" s="69"/>
      <c r="H122" s="11"/>
      <c r="I122" s="469"/>
      <c r="J122" s="237"/>
      <c r="K122" s="122"/>
    </row>
    <row r="123" spans="1:12" ht="15.9" customHeight="1" x14ac:dyDescent="0.25">
      <c r="A123" s="464"/>
      <c r="B123" s="466"/>
      <c r="C123" s="73" t="s">
        <v>58</v>
      </c>
      <c r="D123" s="69"/>
      <c r="E123" s="66"/>
      <c r="F123" s="69"/>
      <c r="G123" s="69"/>
      <c r="H123" s="11"/>
      <c r="I123" s="469"/>
      <c r="J123" s="238"/>
    </row>
    <row r="124" spans="1:12" ht="15.9" customHeight="1" x14ac:dyDescent="0.25">
      <c r="A124" s="464"/>
      <c r="B124" s="466"/>
      <c r="C124" s="73" t="s">
        <v>74</v>
      </c>
      <c r="D124" s="69"/>
      <c r="E124" s="66"/>
      <c r="F124" s="69"/>
      <c r="G124" s="69"/>
      <c r="H124" s="11"/>
      <c r="I124" s="469"/>
      <c r="J124" s="238"/>
    </row>
    <row r="125" spans="1:12" s="7" customFormat="1" ht="18" customHeight="1" x14ac:dyDescent="0.25">
      <c r="A125" s="464"/>
      <c r="B125" s="467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70"/>
      <c r="J125" s="238"/>
      <c r="K125" s="125"/>
    </row>
    <row r="126" spans="1:12" ht="15.6" x14ac:dyDescent="0.3">
      <c r="A126" s="464"/>
      <c r="B126" s="22"/>
      <c r="C126" s="35"/>
      <c r="D126" s="18"/>
      <c r="E126" s="18"/>
      <c r="F126" s="18"/>
      <c r="G126" s="18"/>
      <c r="H126" s="7"/>
      <c r="I126" s="36"/>
      <c r="J126" s="238"/>
    </row>
    <row r="127" spans="1:12" ht="18.75" customHeight="1" x14ac:dyDescent="0.25">
      <c r="A127" s="464"/>
      <c r="B127" s="471" t="s">
        <v>22</v>
      </c>
      <c r="C127" s="77" t="s">
        <v>38</v>
      </c>
      <c r="D127" s="79"/>
      <c r="E127" s="78"/>
      <c r="F127" s="79"/>
      <c r="G127" s="303"/>
      <c r="H127" s="7"/>
      <c r="I127" s="468" t="e">
        <f>+G129/G138</f>
        <v>#DIV/0!</v>
      </c>
      <c r="J127" s="238"/>
    </row>
    <row r="128" spans="1:12" ht="18.75" customHeight="1" x14ac:dyDescent="0.25">
      <c r="A128" s="464"/>
      <c r="B128" s="472"/>
      <c r="C128" s="80" t="s">
        <v>39</v>
      </c>
      <c r="D128" s="69"/>
      <c r="E128" s="78"/>
      <c r="F128" s="69"/>
      <c r="G128" s="154"/>
      <c r="H128" s="7"/>
      <c r="I128" s="469"/>
      <c r="J128" s="238"/>
    </row>
    <row r="129" spans="1:11" s="7" customFormat="1" ht="18.75" customHeight="1" x14ac:dyDescent="0.3">
      <c r="A129" s="464"/>
      <c r="B129" s="473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70"/>
      <c r="K129" s="125"/>
    </row>
    <row r="130" spans="1:11" s="7" customFormat="1" ht="15.6" x14ac:dyDescent="0.3">
      <c r="A130" s="464"/>
      <c r="B130" s="22"/>
      <c r="C130" s="19"/>
      <c r="D130" s="20"/>
      <c r="F130" s="20"/>
      <c r="G130" s="23"/>
      <c r="H130" s="11"/>
      <c r="I130" s="36"/>
      <c r="K130" s="125"/>
    </row>
    <row r="131" spans="1:11" s="7" customFormat="1" ht="18.600000000000001" customHeight="1" x14ac:dyDescent="0.25">
      <c r="A131" s="464"/>
      <c r="B131" s="471" t="s">
        <v>122</v>
      </c>
      <c r="C131" s="252" t="s">
        <v>96</v>
      </c>
      <c r="D131" s="79"/>
      <c r="E131" s="78"/>
      <c r="F131" s="79"/>
      <c r="G131" s="303"/>
      <c r="H131" s="11"/>
      <c r="I131" s="468" t="e">
        <f>+G133/G138</f>
        <v>#DIV/0!</v>
      </c>
      <c r="K131" s="125"/>
    </row>
    <row r="132" spans="1:11" s="7" customFormat="1" ht="18.600000000000001" customHeight="1" x14ac:dyDescent="0.25">
      <c r="A132" s="464"/>
      <c r="B132" s="472"/>
      <c r="C132" s="253" t="s">
        <v>97</v>
      </c>
      <c r="D132" s="69"/>
      <c r="E132" s="78"/>
      <c r="F132" s="69"/>
      <c r="G132" s="154"/>
      <c r="H132" s="11"/>
      <c r="I132" s="469"/>
      <c r="K132" s="125"/>
    </row>
    <row r="133" spans="1:11" s="7" customFormat="1" ht="18.600000000000001" customHeight="1" x14ac:dyDescent="0.3">
      <c r="A133" s="464"/>
      <c r="B133" s="473"/>
      <c r="C133" s="98" t="s">
        <v>132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70"/>
      <c r="K133" s="125"/>
    </row>
    <row r="134" spans="1:11" s="7" customFormat="1" ht="15.6" x14ac:dyDescent="0.3">
      <c r="A134" s="464"/>
      <c r="B134" s="22"/>
      <c r="C134" s="19"/>
      <c r="D134" s="23"/>
      <c r="F134" s="20"/>
      <c r="G134" s="23"/>
      <c r="H134" s="11"/>
      <c r="I134" s="36"/>
      <c r="K134" s="125"/>
    </row>
    <row r="135" spans="1:11" s="7" customFormat="1" ht="15.75" customHeight="1" x14ac:dyDescent="0.3">
      <c r="A135" s="464"/>
      <c r="B135" s="474" t="s">
        <v>24</v>
      </c>
      <c r="C135" s="474"/>
      <c r="D135" s="86">
        <f>D138-D136</f>
        <v>0</v>
      </c>
      <c r="F135" s="86">
        <f t="shared" ref="F135:G135" si="8">F138-F136</f>
        <v>0</v>
      </c>
      <c r="G135" s="86">
        <f t="shared" si="8"/>
        <v>0</v>
      </c>
      <c r="H135" s="11"/>
      <c r="I135" s="87" t="e">
        <f>+G135/$G$138</f>
        <v>#DIV/0!</v>
      </c>
      <c r="K135" s="125"/>
    </row>
    <row r="136" spans="1:11" s="7" customFormat="1" ht="15.75" customHeight="1" x14ac:dyDescent="0.25">
      <c r="A136" s="464"/>
      <c r="B136" s="474" t="s">
        <v>25</v>
      </c>
      <c r="C136" s="474"/>
      <c r="D136" s="86">
        <f>+D114+D115+D116+D129</f>
        <v>0</v>
      </c>
      <c r="F136" s="86">
        <f>+F114+F115+F116+F129</f>
        <v>0</v>
      </c>
      <c r="G136" s="86">
        <f>+G114+G115+G116+G129</f>
        <v>0</v>
      </c>
      <c r="H136" s="62"/>
      <c r="I136" s="87" t="e">
        <f>+G136/$G$138</f>
        <v>#DIV/0!</v>
      </c>
      <c r="K136" s="125"/>
    </row>
    <row r="137" spans="1:11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1" ht="26.25" customHeight="1" x14ac:dyDescent="0.3">
      <c r="A138" s="451" t="s">
        <v>26</v>
      </c>
      <c r="B138" s="452" t="s">
        <v>133</v>
      </c>
      <c r="C138" s="453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43"/>
      <c r="J138" s="184"/>
    </row>
    <row r="139" spans="1:11" ht="14.25" customHeight="1" x14ac:dyDescent="0.25">
      <c r="A139" s="451"/>
      <c r="B139" s="454" t="s">
        <v>134</v>
      </c>
      <c r="C139" s="455"/>
      <c r="D139" s="89"/>
      <c r="E139" s="78"/>
      <c r="F139" s="141"/>
      <c r="G139" s="89"/>
      <c r="H139" s="11"/>
      <c r="I139" s="281"/>
      <c r="J139" s="13"/>
    </row>
    <row r="140" spans="1:11" ht="14.25" customHeight="1" x14ac:dyDescent="0.25">
      <c r="A140" s="451"/>
      <c r="B140" s="454" t="s">
        <v>135</v>
      </c>
      <c r="C140" s="455"/>
      <c r="D140" s="89"/>
      <c r="E140" s="78"/>
      <c r="F140" s="141"/>
      <c r="G140" s="89"/>
      <c r="H140" s="11"/>
      <c r="I140" s="104"/>
      <c r="J140" s="13"/>
    </row>
    <row r="141" spans="1:11" ht="27.45" customHeight="1" x14ac:dyDescent="0.3">
      <c r="A141" s="451"/>
      <c r="B141" s="452" t="s">
        <v>136</v>
      </c>
      <c r="C141" s="453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1" ht="14.25" customHeight="1" x14ac:dyDescent="0.3">
      <c r="A142" s="451"/>
      <c r="B142" s="454" t="s">
        <v>137</v>
      </c>
      <c r="C142" s="455"/>
      <c r="D142" s="91"/>
      <c r="E142" s="92"/>
      <c r="F142" s="113"/>
      <c r="G142" s="113"/>
      <c r="H142" s="11"/>
      <c r="I142" s="62"/>
    </row>
    <row r="143" spans="1:11" ht="38.25" customHeight="1" x14ac:dyDescent="0.3">
      <c r="A143" s="451"/>
      <c r="B143" s="456" t="s">
        <v>138</v>
      </c>
      <c r="C143" s="457"/>
      <c r="D143" s="88"/>
      <c r="E143"/>
      <c r="F143" s="94">
        <f>+F141-F142</f>
        <v>0</v>
      </c>
      <c r="G143" s="94">
        <f>+G141-G142</f>
        <v>0</v>
      </c>
      <c r="H143" s="11"/>
      <c r="I143" s="104"/>
    </row>
    <row r="144" spans="1:11" customFormat="1" ht="15" customHeight="1" x14ac:dyDescent="0.3">
      <c r="A144" s="477" t="s">
        <v>158</v>
      </c>
      <c r="B144" s="477"/>
      <c r="C144" s="477"/>
      <c r="F144" s="111"/>
      <c r="G144" s="111"/>
      <c r="K144" s="124"/>
    </row>
    <row r="145" spans="1:11" ht="24" customHeight="1" x14ac:dyDescent="0.25">
      <c r="A145" s="418" t="s">
        <v>94</v>
      </c>
      <c r="B145" s="418"/>
      <c r="C145" s="418"/>
      <c r="D145" s="418"/>
      <c r="E145" s="418"/>
      <c r="F145" s="418"/>
      <c r="G145" s="418"/>
      <c r="H145" s="418"/>
      <c r="I145" s="418"/>
    </row>
    <row r="146" spans="1:11" ht="13.2" customHeight="1" x14ac:dyDescent="0.25">
      <c r="A146" s="417" t="s">
        <v>45</v>
      </c>
      <c r="B146" s="417"/>
      <c r="C146" s="417"/>
      <c r="D146" s="417"/>
      <c r="E146" s="417"/>
      <c r="F146" s="417"/>
      <c r="G146" s="417"/>
      <c r="H146" s="417"/>
      <c r="I146" s="417"/>
    </row>
    <row r="147" spans="1:11" ht="13.2" customHeight="1" x14ac:dyDescent="0.25">
      <c r="A147" s="417" t="s">
        <v>46</v>
      </c>
      <c r="B147" s="417"/>
      <c r="C147" s="417"/>
      <c r="D147" s="417"/>
      <c r="E147" s="417"/>
      <c r="F147" s="417"/>
      <c r="G147" s="417"/>
      <c r="H147" s="417"/>
      <c r="I147" s="417"/>
    </row>
    <row r="148" spans="1:11" ht="13.2" customHeight="1" x14ac:dyDescent="0.25">
      <c r="A148" s="417" t="s">
        <v>125</v>
      </c>
      <c r="B148" s="417"/>
      <c r="C148" s="417"/>
      <c r="D148" s="417"/>
      <c r="E148" s="417"/>
      <c r="F148" s="417"/>
      <c r="G148" s="417"/>
      <c r="H148" s="417"/>
      <c r="I148" s="417"/>
      <c r="K148" s="2"/>
    </row>
    <row r="149" spans="1:11" ht="13.2" customHeight="1" x14ac:dyDescent="0.25">
      <c r="A149" s="417" t="s">
        <v>81</v>
      </c>
      <c r="B149" s="417"/>
      <c r="C149" s="417"/>
      <c r="D149" s="417"/>
      <c r="E149" s="417"/>
      <c r="F149" s="417"/>
      <c r="G149" s="417"/>
      <c r="H149" s="417"/>
      <c r="I149" s="417"/>
      <c r="K149" s="2"/>
    </row>
    <row r="150" spans="1:11" ht="13.2" customHeight="1" x14ac:dyDescent="0.25">
      <c r="A150" s="417" t="s">
        <v>82</v>
      </c>
      <c r="B150" s="417"/>
      <c r="C150" s="417"/>
      <c r="D150" s="417"/>
      <c r="E150" s="417"/>
      <c r="F150" s="417"/>
      <c r="G150" s="417"/>
      <c r="H150" s="417"/>
      <c r="I150" s="417"/>
      <c r="K150" s="2"/>
    </row>
    <row r="151" spans="1:11" ht="15" customHeight="1" x14ac:dyDescent="0.25">
      <c r="A151" s="417" t="s">
        <v>83</v>
      </c>
      <c r="B151" s="417"/>
      <c r="C151" s="417"/>
      <c r="D151" s="417"/>
      <c r="E151" s="417"/>
      <c r="F151" s="417"/>
      <c r="G151" s="417"/>
      <c r="H151" s="417"/>
      <c r="I151" s="417"/>
      <c r="K151" s="2"/>
    </row>
    <row r="152" spans="1:11" ht="18.600000000000001" customHeight="1" x14ac:dyDescent="0.25">
      <c r="A152" s="477" t="s">
        <v>150</v>
      </c>
      <c r="B152" s="477"/>
      <c r="C152" s="477"/>
      <c r="D152" s="173"/>
      <c r="E152" s="173"/>
      <c r="F152" s="173"/>
      <c r="G152" s="173"/>
      <c r="H152" s="173"/>
      <c r="I152" s="173"/>
      <c r="K152" s="2"/>
    </row>
    <row r="153" spans="1:11" ht="18.600000000000001" customHeight="1" x14ac:dyDescent="0.25">
      <c r="A153" s="417" t="s">
        <v>149</v>
      </c>
      <c r="B153" s="417"/>
      <c r="C153" s="417"/>
      <c r="D153" s="417"/>
      <c r="E153" s="417"/>
      <c r="F153" s="417"/>
      <c r="G153" s="417"/>
      <c r="H153" s="417"/>
      <c r="I153" s="417"/>
      <c r="K153" s="2"/>
    </row>
    <row r="154" spans="1:11" ht="13.2" customHeight="1" x14ac:dyDescent="0.25">
      <c r="A154" s="450" t="s">
        <v>193</v>
      </c>
      <c r="B154" s="450"/>
      <c r="C154" s="450"/>
      <c r="D154" s="450"/>
      <c r="E154" s="450"/>
      <c r="F154" s="450"/>
      <c r="G154" s="450"/>
      <c r="H154" s="450"/>
      <c r="I154" s="450"/>
      <c r="K154" s="2"/>
    </row>
    <row r="155" spans="1:11" ht="18.600000000000001" customHeight="1" x14ac:dyDescent="0.25">
      <c r="A155" s="417" t="s">
        <v>153</v>
      </c>
      <c r="B155" s="417"/>
      <c r="C155" s="417"/>
      <c r="D155" s="417"/>
      <c r="E155" s="417"/>
      <c r="F155" s="417"/>
      <c r="G155" s="417"/>
      <c r="H155" s="173"/>
      <c r="I155" s="173"/>
      <c r="K155" s="2"/>
    </row>
    <row r="156" spans="1:11" ht="25.95" customHeight="1" x14ac:dyDescent="0.25">
      <c r="A156" s="458" t="s">
        <v>35</v>
      </c>
      <c r="B156" s="458"/>
      <c r="C156" s="458"/>
      <c r="D156" s="169"/>
      <c r="E156" s="169"/>
      <c r="F156" s="169"/>
      <c r="G156" s="169"/>
      <c r="H156" s="169"/>
      <c r="I156" s="169"/>
    </row>
    <row r="157" spans="1:11" ht="15" customHeight="1" x14ac:dyDescent="0.25">
      <c r="A157" s="458" t="s">
        <v>159</v>
      </c>
      <c r="B157" s="458"/>
      <c r="C157" s="458"/>
      <c r="D157" s="458"/>
      <c r="E157" s="458"/>
      <c r="F157" s="458"/>
      <c r="G157" s="21"/>
      <c r="H157" s="7"/>
      <c r="I157" s="22"/>
    </row>
    <row r="158" spans="1:11" ht="15" customHeight="1" x14ac:dyDescent="0.25">
      <c r="A158" s="458" t="s">
        <v>68</v>
      </c>
      <c r="B158" s="458"/>
      <c r="C158" s="458"/>
      <c r="D158" s="458"/>
      <c r="E158" s="458"/>
      <c r="F158" s="458"/>
      <c r="G158" s="25"/>
      <c r="H158" s="25"/>
      <c r="I158" s="25"/>
    </row>
    <row r="159" spans="1:11" ht="15" customHeight="1" x14ac:dyDescent="0.25">
      <c r="A159" s="458" t="s">
        <v>9</v>
      </c>
      <c r="B159" s="458"/>
      <c r="C159" s="458"/>
      <c r="D159" s="458"/>
      <c r="E159" s="458"/>
      <c r="F159" s="458"/>
      <c r="G159" s="25"/>
      <c r="H159" s="25"/>
      <c r="I159" s="25"/>
    </row>
    <row r="160" spans="1:11" x14ac:dyDescent="0.25">
      <c r="C160" s="25"/>
      <c r="D160" s="25"/>
      <c r="E160" s="24"/>
      <c r="F160" s="24"/>
      <c r="G160" s="25"/>
      <c r="H160" s="25"/>
      <c r="I160" s="25"/>
    </row>
  </sheetData>
  <mergeCells count="67">
    <mergeCell ref="A157:C157"/>
    <mergeCell ref="D157:F157"/>
    <mergeCell ref="A158:C158"/>
    <mergeCell ref="D158:F158"/>
    <mergeCell ref="A159:C159"/>
    <mergeCell ref="D159:F159"/>
    <mergeCell ref="A156:C156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2:C152"/>
    <mergeCell ref="A155:G155"/>
    <mergeCell ref="B88:B90"/>
    <mergeCell ref="A51:C51"/>
    <mergeCell ref="B131:B133"/>
    <mergeCell ref="A86:C86"/>
    <mergeCell ref="A88:A90"/>
    <mergeCell ref="A104:A136"/>
    <mergeCell ref="B104:B125"/>
    <mergeCell ref="A100:I100"/>
    <mergeCell ref="I131:I133"/>
    <mergeCell ref="I104:I125"/>
    <mergeCell ref="B127:B129"/>
    <mergeCell ref="I127:I129"/>
    <mergeCell ref="A54:C54"/>
    <mergeCell ref="A57:A83"/>
    <mergeCell ref="B57:B79"/>
    <mergeCell ref="B81:B83"/>
    <mergeCell ref="A1:I1"/>
    <mergeCell ref="A2:I2"/>
    <mergeCell ref="A3:I3"/>
    <mergeCell ref="A4:I4"/>
    <mergeCell ref="A6:I6"/>
    <mergeCell ref="I10:I31"/>
    <mergeCell ref="B33:B35"/>
    <mergeCell ref="I33:I35"/>
    <mergeCell ref="A47:I47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A93:C93"/>
    <mergeCell ref="A95:A96"/>
    <mergeCell ref="B95:B96"/>
    <mergeCell ref="B140:C140"/>
    <mergeCell ref="B141:C141"/>
    <mergeCell ref="B142:C142"/>
    <mergeCell ref="B143:C143"/>
    <mergeCell ref="B136:C136"/>
    <mergeCell ref="B135:C135"/>
    <mergeCell ref="A138:A143"/>
    <mergeCell ref="B138:C138"/>
    <mergeCell ref="B139:C139"/>
  </mergeCells>
  <conditionalFormatting sqref="H9">
    <cfRule type="iconSet" priority="37">
      <iconSet>
        <cfvo type="percent" val="0"/>
        <cfvo type="num" val="0.95"/>
        <cfvo type="num" val="1"/>
      </iconSet>
    </cfRule>
    <cfRule type="iconSet" priority="36">
      <iconSet>
        <cfvo type="percent" val="0"/>
        <cfvo type="num" val="0.95" gte="0"/>
        <cfvo type="num" val="0.99" gte="0"/>
      </iconSet>
    </cfRule>
    <cfRule type="iconSet" priority="35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3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1">
      <iconSet>
        <cfvo type="percent" val="0"/>
        <cfvo type="num" val="0.95"/>
        <cfvo type="num" val="1"/>
      </iconSet>
    </cfRule>
  </conditionalFormatting>
  <conditionalFormatting sqref="H17">
    <cfRule type="iconSet" priority="21">
      <iconSet>
        <cfvo type="percent" val="0"/>
        <cfvo type="num" val="0.95"/>
        <cfvo type="num" val="1"/>
      </iconSet>
    </cfRule>
    <cfRule type="iconSet" priority="22">
      <iconSet>
        <cfvo type="percent" val="0"/>
        <cfvo type="num" val="0.95" gte="0"/>
        <cfvo type="num" val="0.99" gte="0"/>
      </iconSet>
    </cfRule>
    <cfRule type="iconSet" priority="23">
      <iconSet>
        <cfvo type="percent" val="0"/>
        <cfvo type="num" val="0.95" gte="0"/>
        <cfvo type="num" val="1" gte="0"/>
      </iconSet>
    </cfRule>
    <cfRule type="iconSet" priority="24">
      <iconSet>
        <cfvo type="percent" val="0"/>
        <cfvo type="num" val="0.95" gte="0"/>
        <cfvo type="num" val="1" gte="0"/>
      </iconSet>
    </cfRule>
  </conditionalFormatting>
  <conditionalFormatting sqref="H18">
    <cfRule type="iconSet" priority="17">
      <iconSet>
        <cfvo type="percent" val="0"/>
        <cfvo type="num" val="0.95"/>
        <cfvo type="num" val="1"/>
      </iconSet>
    </cfRule>
    <cfRule type="iconSet" priority="18">
      <iconSet>
        <cfvo type="percent" val="0"/>
        <cfvo type="num" val="0.95" gte="0"/>
        <cfvo type="num" val="0.99" gte="0"/>
      </iconSet>
    </cfRule>
    <cfRule type="iconSet" priority="19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28">
      <iconSet>
        <cfvo type="percent" val="0"/>
        <cfvo type="num" val="0.95"/>
        <cfvo type="num" val="1"/>
      </iconSet>
    </cfRule>
  </conditionalFormatting>
  <conditionalFormatting sqref="H23:H29">
    <cfRule type="iconSet" priority="242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244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249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48">
      <iconSet>
        <cfvo type="percent" val="0"/>
        <cfvo type="num" val="0.95"/>
        <cfvo type="num" val="1"/>
      </iconSet>
    </cfRule>
  </conditionalFormatting>
  <conditionalFormatting sqref="H31">
    <cfRule type="iconSet" priority="32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0">
      <iconSet>
        <cfvo type="percent" val="0"/>
        <cfvo type="num" val="0.95"/>
        <cfvo type="num" val="1"/>
      </iconSet>
    </cfRule>
  </conditionalFormatting>
  <conditionalFormatting sqref="H33:H37 H20:H22">
    <cfRule type="iconSet" priority="29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4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27">
      <iconSet>
        <cfvo type="percent" val="0"/>
        <cfvo type="num" val="0.95" gte="0"/>
        <cfvo type="num" val="0.99" gte="0"/>
      </iconSet>
    </cfRule>
    <cfRule type="iconSet" priority="25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/>
        <cfvo type="num" val="1"/>
      </iconSet>
    </cfRule>
  </conditionalFormatting>
  <conditionalFormatting sqref="H104">
    <cfRule type="iconSet" priority="46">
      <iconSet>
        <cfvo type="percent" val="0"/>
        <cfvo type="num" val="0.95"/>
        <cfvo type="num" val="1"/>
      </iconSet>
    </cfRule>
  </conditionalFormatting>
  <conditionalFormatting sqref="H105:H110 H113">
    <cfRule type="iconSet" priority="44">
      <iconSet>
        <cfvo type="percent" val="0"/>
        <cfvo type="num" val="0.95"/>
        <cfvo type="num" val="1"/>
      </iconSet>
    </cfRule>
  </conditionalFormatting>
  <conditionalFormatting sqref="H111">
    <cfRule type="iconSet" priority="12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10">
      <iconSet>
        <cfvo type="percent" val="0"/>
        <cfvo type="num" val="0.95" gte="0"/>
        <cfvo type="num" val="0.99" gte="0"/>
      </iconSet>
    </cfRule>
    <cfRule type="iconSet" priority="9">
      <iconSet>
        <cfvo type="percent" val="0"/>
        <cfvo type="num" val="0.95"/>
        <cfvo type="num" val="1"/>
      </iconSet>
    </cfRule>
  </conditionalFormatting>
  <conditionalFormatting sqref="H112">
    <cfRule type="iconSet" priority="13">
      <iconSet>
        <cfvo type="percent" val="0"/>
        <cfvo type="num" val="0.95"/>
        <cfvo type="num" val="1"/>
      </iconSet>
    </cfRule>
    <cfRule type="iconSet" priority="16">
      <iconSet>
        <cfvo type="percent" val="0"/>
        <cfvo type="num" val="0.95" gte="0"/>
        <cfvo type="num" val="1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4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356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250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254">
      <iconSet>
        <cfvo type="percent" val="0"/>
        <cfvo type="num" val="0.95"/>
        <cfvo type="num" val="1"/>
      </iconSet>
    </cfRule>
  </conditionalFormatting>
  <conditionalFormatting sqref="H123">
    <cfRule type="iconSet" priority="4">
      <iconSet>
        <cfvo type="percent" val="0"/>
        <cfvo type="num" val="0.95" gte="0"/>
        <cfvo type="num" val="1" gte="0"/>
      </iconSet>
    </cfRule>
    <cfRule type="iconSet" priority="1">
      <iconSet>
        <cfvo type="percent" val="0"/>
        <cfvo type="num" val="0.95"/>
        <cfvo type="num" val="1"/>
      </iconSet>
    </cfRule>
    <cfRule type="iconSet" priority="3">
      <iconSet>
        <cfvo type="percent" val="0"/>
        <cfvo type="num" val="0.95" gte="0"/>
        <cfvo type="num" val="1" gte="0"/>
      </iconSet>
    </cfRule>
    <cfRule type="iconSet" priority="2">
      <iconSet>
        <cfvo type="percent" val="0"/>
        <cfvo type="num" val="0.95" gte="0"/>
        <cfvo type="num" val="0.99" gte="0"/>
      </iconSet>
    </cfRule>
  </conditionalFormatting>
  <conditionalFormatting sqref="H124">
    <cfRule type="iconSet" priority="7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0.99" gte="0"/>
      </iconSet>
    </cfRule>
    <cfRule type="iconSet" priority="5">
      <iconSet>
        <cfvo type="percent" val="0"/>
        <cfvo type="num" val="0.95"/>
        <cfvo type="num" val="1"/>
      </iconSet>
    </cfRule>
  </conditionalFormatting>
  <conditionalFormatting sqref="H125 H117:H122 H104:H110 H113">
    <cfRule type="iconSet" priority="54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5">
      <iconSet>
        <cfvo type="percent" val="0"/>
        <cfvo type="num" val="0.95"/>
        <cfvo type="num" val="1"/>
      </iconSet>
    </cfRule>
  </conditionalFormatting>
  <conditionalFormatting sqref="H127:H135 H114:H116">
    <cfRule type="iconSet" priority="258">
      <iconSet>
        <cfvo type="percent" val="0"/>
        <cfvo type="num" val="0.95"/>
        <cfvo type="num" val="1"/>
      </iconSet>
    </cfRule>
  </conditionalFormatting>
  <conditionalFormatting sqref="H137 H104:H110 H113:H122 H125:H135">
    <cfRule type="iconSet" priority="47">
      <iconSet>
        <cfvo type="percent" val="0"/>
        <cfvo type="num" val="0.95" gte="0"/>
        <cfvo type="num" val="0.99" gte="0"/>
      </iconSet>
    </cfRule>
  </conditionalFormatting>
  <conditionalFormatting sqref="H137 H127:H135 H114:H116">
    <cfRule type="iconSet" priority="43">
      <iconSet>
        <cfvo type="percent" val="0"/>
        <cfvo type="num" val="0.95"/>
        <cfvo type="num" val="1"/>
      </iconSet>
    </cfRule>
  </conditionalFormatting>
  <conditionalFormatting sqref="H138:H143">
    <cfRule type="iconSet" priority="38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/>
        <cfvo type="num" val="1"/>
      </iconSet>
    </cfRule>
    <cfRule type="iconSet" priority="40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160"/>
  <sheetViews>
    <sheetView showGridLines="0" zoomScaleNormal="100" zoomScaleSheetLayoutView="85" workbookViewId="0">
      <selection activeCell="F57" sqref="F57:F78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43" t="s">
        <v>52</v>
      </c>
      <c r="B1" s="443"/>
      <c r="C1" s="443"/>
      <c r="D1" s="443"/>
      <c r="E1" s="443"/>
      <c r="F1" s="443"/>
      <c r="G1" s="443"/>
      <c r="H1" s="443"/>
      <c r="I1" s="443"/>
    </row>
    <row r="2" spans="1:14" ht="17.399999999999999" x14ac:dyDescent="0.25">
      <c r="A2" s="444" t="s">
        <v>53</v>
      </c>
      <c r="B2" s="444"/>
      <c r="C2" s="444"/>
      <c r="D2" s="444"/>
      <c r="E2" s="444"/>
      <c r="F2" s="444"/>
      <c r="G2" s="444"/>
      <c r="H2" s="444"/>
      <c r="I2" s="444"/>
    </row>
    <row r="3" spans="1:14" ht="20.25" customHeight="1" x14ac:dyDescent="0.25">
      <c r="A3" s="445" t="s">
        <v>163</v>
      </c>
      <c r="B3" s="445"/>
      <c r="C3" s="445"/>
      <c r="D3" s="445"/>
      <c r="E3" s="445"/>
      <c r="F3" s="445"/>
      <c r="G3" s="445"/>
      <c r="H3" s="445"/>
      <c r="I3" s="445"/>
    </row>
    <row r="4" spans="1:14" ht="17.25" customHeight="1" x14ac:dyDescent="0.25">
      <c r="A4" s="446" t="s">
        <v>73</v>
      </c>
      <c r="B4" s="446"/>
      <c r="C4" s="446"/>
      <c r="D4" s="446"/>
      <c r="E4" s="446"/>
      <c r="F4" s="446"/>
      <c r="G4" s="446"/>
      <c r="H4" s="446"/>
      <c r="I4" s="446"/>
      <c r="K4" s="22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47" t="s">
        <v>42</v>
      </c>
      <c r="B6" s="448"/>
      <c r="C6" s="448"/>
      <c r="D6" s="448"/>
      <c r="E6" s="448"/>
      <c r="F6" s="448"/>
      <c r="G6" s="448"/>
      <c r="H6" s="448"/>
      <c r="I6" s="449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142</v>
      </c>
      <c r="E8" s="6"/>
      <c r="F8" s="43" t="s">
        <v>140</v>
      </c>
      <c r="G8" s="43" t="s">
        <v>141</v>
      </c>
      <c r="H8" s="6"/>
      <c r="I8" s="43" t="s">
        <v>143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33" t="s">
        <v>20</v>
      </c>
      <c r="B10" s="434" t="s">
        <v>21</v>
      </c>
      <c r="C10" s="99" t="s">
        <v>1</v>
      </c>
      <c r="D10" s="131">
        <f>D104</f>
        <v>0</v>
      </c>
      <c r="E10" s="116"/>
      <c r="F10" s="131">
        <f>F104-F57</f>
        <v>0</v>
      </c>
      <c r="G10" s="131">
        <f>G104-G57</f>
        <v>0</v>
      </c>
      <c r="H10" s="11"/>
      <c r="I10" s="437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33"/>
      <c r="B11" s="435"/>
      <c r="C11" s="100" t="s">
        <v>43</v>
      </c>
      <c r="D11" s="37">
        <f t="shared" ref="D11:D20" si="0">D105</f>
        <v>0</v>
      </c>
      <c r="E11" s="116"/>
      <c r="F11" s="37">
        <f>D11-F58</f>
        <v>0</v>
      </c>
      <c r="G11" s="37">
        <f>G105-G58</f>
        <v>0</v>
      </c>
      <c r="I11" s="438"/>
      <c r="J11" s="5"/>
      <c r="K11" s="122"/>
      <c r="L11" s="122"/>
      <c r="M11" s="122"/>
      <c r="N11" s="122"/>
    </row>
    <row r="12" spans="1:14" s="199" customFormat="1" ht="15.9" customHeight="1" outlineLevel="1" x14ac:dyDescent="0.25">
      <c r="A12" s="433"/>
      <c r="B12" s="435"/>
      <c r="C12" s="196" t="s">
        <v>161</v>
      </c>
      <c r="D12" s="197">
        <f t="shared" si="0"/>
        <v>0</v>
      </c>
      <c r="E12" s="201"/>
      <c r="F12" s="197">
        <f>F106</f>
        <v>0</v>
      </c>
      <c r="G12" s="197">
        <f>G106</f>
        <v>0</v>
      </c>
      <c r="I12" s="438"/>
      <c r="J12" s="198"/>
      <c r="K12" s="202"/>
      <c r="L12" s="202"/>
      <c r="M12" s="202"/>
      <c r="N12" s="202"/>
    </row>
    <row r="13" spans="1:14" ht="15.9" customHeight="1" outlineLevel="1" x14ac:dyDescent="0.25">
      <c r="A13" s="433"/>
      <c r="B13" s="435"/>
      <c r="C13" s="100" t="s">
        <v>15</v>
      </c>
      <c r="D13" s="37">
        <f t="shared" si="0"/>
        <v>0</v>
      </c>
      <c r="E13" s="116"/>
      <c r="F13" s="37">
        <f t="shared" ref="F13:G20" si="1">F107-F59</f>
        <v>0</v>
      </c>
      <c r="G13" s="37">
        <f t="shared" si="1"/>
        <v>0</v>
      </c>
      <c r="I13" s="438"/>
      <c r="K13" s="122"/>
      <c r="L13" s="122"/>
      <c r="M13" s="122"/>
      <c r="N13" s="122"/>
    </row>
    <row r="14" spans="1:14" ht="15.9" customHeight="1" outlineLevel="1" x14ac:dyDescent="0.25">
      <c r="A14" s="433"/>
      <c r="B14" s="435"/>
      <c r="C14" s="100" t="s">
        <v>44</v>
      </c>
      <c r="D14" s="147">
        <f t="shared" si="0"/>
        <v>0</v>
      </c>
      <c r="E14" s="117"/>
      <c r="F14" s="37">
        <f t="shared" si="1"/>
        <v>0</v>
      </c>
      <c r="G14" s="147">
        <f t="shared" si="1"/>
        <v>0</v>
      </c>
      <c r="H14" s="69"/>
      <c r="I14" s="438"/>
      <c r="K14" s="122"/>
      <c r="L14" s="122"/>
      <c r="M14" s="122"/>
      <c r="N14" s="122"/>
    </row>
    <row r="15" spans="1:14" ht="15.9" customHeight="1" outlineLevel="1" x14ac:dyDescent="0.25">
      <c r="A15" s="433"/>
      <c r="B15" s="435"/>
      <c r="C15" s="101" t="s">
        <v>14</v>
      </c>
      <c r="D15" s="37">
        <f t="shared" si="0"/>
        <v>0</v>
      </c>
      <c r="E15" s="116"/>
      <c r="F15" s="37">
        <f t="shared" si="1"/>
        <v>0</v>
      </c>
      <c r="G15" s="147">
        <f t="shared" si="1"/>
        <v>0</v>
      </c>
      <c r="I15" s="438"/>
      <c r="K15" s="122"/>
      <c r="L15" s="122"/>
      <c r="M15" s="122"/>
      <c r="N15" s="122"/>
    </row>
    <row r="16" spans="1:14" ht="15.9" customHeight="1" outlineLevel="1" x14ac:dyDescent="0.25">
      <c r="A16" s="433"/>
      <c r="B16" s="435"/>
      <c r="C16" s="101" t="s">
        <v>13</v>
      </c>
      <c r="D16" s="37">
        <f t="shared" si="0"/>
        <v>0</v>
      </c>
      <c r="E16" s="116"/>
      <c r="F16" s="37">
        <f t="shared" si="1"/>
        <v>0</v>
      </c>
      <c r="G16" s="147">
        <f t="shared" si="1"/>
        <v>0</v>
      </c>
      <c r="I16" s="438"/>
      <c r="K16" s="122"/>
      <c r="L16" s="122"/>
      <c r="M16" s="122"/>
      <c r="N16" s="122"/>
    </row>
    <row r="17" spans="1:14" ht="15.9" customHeight="1" outlineLevel="1" x14ac:dyDescent="0.25">
      <c r="A17" s="433"/>
      <c r="B17" s="435"/>
      <c r="C17" s="101" t="s">
        <v>12</v>
      </c>
      <c r="D17" s="37">
        <f t="shared" si="0"/>
        <v>0</v>
      </c>
      <c r="E17" s="116"/>
      <c r="F17" s="37">
        <f t="shared" si="1"/>
        <v>0</v>
      </c>
      <c r="G17" s="147">
        <f t="shared" si="1"/>
        <v>0</v>
      </c>
      <c r="I17" s="438"/>
      <c r="K17" s="122"/>
      <c r="L17" s="122"/>
      <c r="M17" s="122"/>
      <c r="N17" s="122"/>
    </row>
    <row r="18" spans="1:14" ht="15.9" customHeight="1" outlineLevel="1" x14ac:dyDescent="0.25">
      <c r="A18" s="433"/>
      <c r="B18" s="435"/>
      <c r="C18" s="101" t="s">
        <v>63</v>
      </c>
      <c r="D18" s="37">
        <f t="shared" si="0"/>
        <v>0</v>
      </c>
      <c r="E18" s="116"/>
      <c r="F18" s="37">
        <f t="shared" si="1"/>
        <v>0</v>
      </c>
      <c r="G18" s="147">
        <f t="shared" si="1"/>
        <v>0</v>
      </c>
      <c r="I18" s="438"/>
      <c r="K18" s="122"/>
      <c r="L18" s="122"/>
      <c r="M18" s="122"/>
      <c r="N18" s="122"/>
    </row>
    <row r="19" spans="1:14" ht="15.9" customHeight="1" outlineLevel="1" x14ac:dyDescent="0.25">
      <c r="A19" s="433"/>
      <c r="B19" s="435"/>
      <c r="C19" s="101" t="s">
        <v>67</v>
      </c>
      <c r="D19" s="37">
        <f t="shared" si="0"/>
        <v>0</v>
      </c>
      <c r="E19" s="116"/>
      <c r="F19" s="37">
        <f t="shared" si="1"/>
        <v>0</v>
      </c>
      <c r="G19" s="147">
        <f t="shared" si="1"/>
        <v>0</v>
      </c>
      <c r="I19" s="438"/>
      <c r="K19" s="122"/>
      <c r="L19" s="122"/>
      <c r="M19" s="122"/>
      <c r="N19" s="122"/>
    </row>
    <row r="20" spans="1:14" ht="15.9" customHeight="1" x14ac:dyDescent="0.25">
      <c r="A20" s="433"/>
      <c r="B20" s="435"/>
      <c r="C20" s="102" t="s">
        <v>151</v>
      </c>
      <c r="D20" s="37">
        <f t="shared" si="0"/>
        <v>0</v>
      </c>
      <c r="E20" s="116"/>
      <c r="F20" s="37">
        <f t="shared" si="1"/>
        <v>0</v>
      </c>
      <c r="G20" s="147">
        <f t="shared" si="1"/>
        <v>0</v>
      </c>
      <c r="H20" s="11"/>
      <c r="I20" s="438"/>
      <c r="J20" s="12"/>
      <c r="K20" s="122"/>
      <c r="L20" s="122"/>
      <c r="M20" s="122"/>
      <c r="N20" s="122"/>
    </row>
    <row r="21" spans="1:14" ht="15.9" customHeight="1" x14ac:dyDescent="0.25">
      <c r="A21" s="433"/>
      <c r="B21" s="435"/>
      <c r="C21" s="102" t="s">
        <v>41</v>
      </c>
      <c r="D21" s="37">
        <f t="shared" ref="D21:D30" si="2">D115</f>
        <v>0</v>
      </c>
      <c r="E21" s="116"/>
      <c r="F21" s="37">
        <f t="shared" ref="F21:G27" si="3">F115-F67</f>
        <v>0</v>
      </c>
      <c r="G21" s="147">
        <f t="shared" si="3"/>
        <v>0</v>
      </c>
      <c r="H21" s="11"/>
      <c r="I21" s="438"/>
      <c r="J21" s="12"/>
      <c r="K21" s="122"/>
      <c r="L21" s="122"/>
      <c r="M21" s="122"/>
      <c r="N21" s="122"/>
    </row>
    <row r="22" spans="1:14" s="5" customFormat="1" ht="15.9" customHeight="1" x14ac:dyDescent="0.25">
      <c r="A22" s="433"/>
      <c r="B22" s="435"/>
      <c r="C22" s="103" t="s">
        <v>18</v>
      </c>
      <c r="D22" s="37">
        <f t="shared" si="2"/>
        <v>0</v>
      </c>
      <c r="E22" s="116"/>
      <c r="F22" s="37">
        <f t="shared" si="3"/>
        <v>0</v>
      </c>
      <c r="G22" s="147">
        <f t="shared" si="3"/>
        <v>0</v>
      </c>
      <c r="H22" s="7"/>
      <c r="I22" s="438"/>
      <c r="K22" s="122"/>
      <c r="L22" s="122"/>
      <c r="M22" s="122"/>
      <c r="N22" s="122"/>
    </row>
    <row r="23" spans="1:14" ht="15.9" customHeight="1" x14ac:dyDescent="0.25">
      <c r="A23" s="433"/>
      <c r="B23" s="435"/>
      <c r="C23" s="103" t="s">
        <v>5</v>
      </c>
      <c r="D23" s="37">
        <f t="shared" si="2"/>
        <v>0</v>
      </c>
      <c r="E23" s="116"/>
      <c r="F23" s="37">
        <f t="shared" si="3"/>
        <v>0</v>
      </c>
      <c r="G23" s="147">
        <f t="shared" si="3"/>
        <v>0</v>
      </c>
      <c r="H23" s="11"/>
      <c r="I23" s="438"/>
      <c r="J23" s="5"/>
      <c r="K23" s="122"/>
      <c r="L23" s="122"/>
      <c r="M23" s="122"/>
      <c r="N23" s="122"/>
    </row>
    <row r="24" spans="1:14" ht="15.9" customHeight="1" x14ac:dyDescent="0.25">
      <c r="A24" s="433"/>
      <c r="B24" s="435"/>
      <c r="C24" s="103" t="s">
        <v>6</v>
      </c>
      <c r="D24" s="37">
        <f t="shared" si="2"/>
        <v>0</v>
      </c>
      <c r="E24" s="116"/>
      <c r="F24" s="37">
        <f t="shared" si="3"/>
        <v>0</v>
      </c>
      <c r="G24" s="147">
        <f t="shared" si="3"/>
        <v>0</v>
      </c>
      <c r="H24" s="11"/>
      <c r="I24" s="438"/>
      <c r="J24" s="5"/>
      <c r="K24" s="122"/>
      <c r="L24" s="122"/>
      <c r="M24" s="122"/>
      <c r="N24" s="122"/>
    </row>
    <row r="25" spans="1:14" ht="15.9" customHeight="1" x14ac:dyDescent="0.25">
      <c r="A25" s="433"/>
      <c r="B25" s="435"/>
      <c r="C25" s="103" t="s">
        <v>16</v>
      </c>
      <c r="D25" s="37">
        <f t="shared" si="2"/>
        <v>0</v>
      </c>
      <c r="E25" s="116"/>
      <c r="F25" s="37">
        <f t="shared" si="3"/>
        <v>0</v>
      </c>
      <c r="G25" s="147">
        <f t="shared" si="3"/>
        <v>0</v>
      </c>
      <c r="H25" s="11"/>
      <c r="I25" s="438"/>
      <c r="J25" s="15"/>
      <c r="K25" s="122"/>
      <c r="L25" s="122"/>
      <c r="M25" s="122"/>
      <c r="N25" s="122"/>
    </row>
    <row r="26" spans="1:14" ht="15.9" customHeight="1" x14ac:dyDescent="0.25">
      <c r="A26" s="433"/>
      <c r="B26" s="435"/>
      <c r="C26" s="103" t="s">
        <v>7</v>
      </c>
      <c r="D26" s="37">
        <f t="shared" si="2"/>
        <v>0</v>
      </c>
      <c r="E26" s="116"/>
      <c r="F26" s="37">
        <f t="shared" si="3"/>
        <v>0</v>
      </c>
      <c r="G26" s="147">
        <f t="shared" si="3"/>
        <v>0</v>
      </c>
      <c r="H26" s="11"/>
      <c r="I26" s="438"/>
      <c r="J26" s="5"/>
      <c r="K26" s="122"/>
      <c r="L26" s="122"/>
      <c r="M26" s="122"/>
      <c r="N26" s="122"/>
    </row>
    <row r="27" spans="1:14" ht="15.9" customHeight="1" x14ac:dyDescent="0.25">
      <c r="A27" s="433"/>
      <c r="B27" s="435"/>
      <c r="C27" s="103" t="s">
        <v>17</v>
      </c>
      <c r="D27" s="37">
        <f t="shared" si="2"/>
        <v>0</v>
      </c>
      <c r="E27" s="116"/>
      <c r="F27" s="37">
        <f t="shared" si="3"/>
        <v>0</v>
      </c>
      <c r="G27" s="147">
        <f t="shared" si="3"/>
        <v>0</v>
      </c>
      <c r="H27" s="11"/>
      <c r="I27" s="438"/>
      <c r="K27" s="122"/>
      <c r="L27" s="122"/>
      <c r="M27" s="122"/>
      <c r="N27" s="122"/>
    </row>
    <row r="28" spans="1:14" ht="15.9" customHeight="1" x14ac:dyDescent="0.25">
      <c r="A28" s="433"/>
      <c r="B28" s="435"/>
      <c r="C28" s="103" t="s">
        <v>57</v>
      </c>
      <c r="D28" s="37">
        <f t="shared" si="2"/>
        <v>0</v>
      </c>
      <c r="E28" s="116"/>
      <c r="F28" s="37">
        <f t="shared" ref="F28:G30" si="4">F122-F76</f>
        <v>0</v>
      </c>
      <c r="G28" s="37">
        <f t="shared" si="4"/>
        <v>0</v>
      </c>
      <c r="H28" s="11"/>
      <c r="I28" s="438"/>
      <c r="K28" s="122"/>
      <c r="L28" s="122"/>
      <c r="M28" s="122"/>
      <c r="N28" s="122"/>
    </row>
    <row r="29" spans="1:14" ht="15.9" customHeight="1" x14ac:dyDescent="0.25">
      <c r="A29" s="433"/>
      <c r="B29" s="435"/>
      <c r="C29" s="103" t="s">
        <v>58</v>
      </c>
      <c r="D29" s="37">
        <f t="shared" si="2"/>
        <v>0</v>
      </c>
      <c r="E29" s="116"/>
      <c r="F29" s="37">
        <f t="shared" si="4"/>
        <v>0</v>
      </c>
      <c r="G29" s="37">
        <f t="shared" si="4"/>
        <v>0</v>
      </c>
      <c r="H29" s="11"/>
      <c r="I29" s="438"/>
      <c r="K29" s="122"/>
      <c r="L29" s="122"/>
      <c r="M29" s="122"/>
      <c r="N29" s="122"/>
    </row>
    <row r="30" spans="1:14" ht="15.9" customHeight="1" x14ac:dyDescent="0.25">
      <c r="A30" s="433"/>
      <c r="B30" s="435"/>
      <c r="C30" s="73" t="s">
        <v>74</v>
      </c>
      <c r="D30" s="37">
        <f t="shared" si="2"/>
        <v>0</v>
      </c>
      <c r="E30" s="116"/>
      <c r="F30" s="37">
        <f t="shared" si="4"/>
        <v>0</v>
      </c>
      <c r="G30" s="37">
        <f t="shared" si="4"/>
        <v>0</v>
      </c>
      <c r="H30" s="7"/>
      <c r="I30" s="438"/>
      <c r="J30" s="5"/>
      <c r="K30" s="122"/>
      <c r="L30" s="122"/>
      <c r="M30" s="122"/>
      <c r="N30" s="122"/>
    </row>
    <row r="31" spans="1:14" s="7" customFormat="1" ht="18" customHeight="1" x14ac:dyDescent="0.3">
      <c r="A31" s="433"/>
      <c r="B31" s="436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39"/>
      <c r="J31" s="16"/>
      <c r="K31" s="132"/>
      <c r="L31" s="132"/>
      <c r="M31" s="132"/>
      <c r="N31" s="132"/>
    </row>
    <row r="32" spans="1:14" ht="6.6" customHeight="1" x14ac:dyDescent="0.3">
      <c r="A32" s="433"/>
      <c r="B32" s="22"/>
      <c r="C32" s="35"/>
      <c r="D32" s="18"/>
      <c r="E32" s="18"/>
      <c r="F32" s="18"/>
      <c r="G32" s="18"/>
      <c r="H32" s="7"/>
      <c r="I32" s="36"/>
      <c r="J32" s="5"/>
      <c r="K32" s="132"/>
      <c r="L32" s="132"/>
      <c r="M32" s="132"/>
      <c r="N32" s="132"/>
    </row>
    <row r="33" spans="1:14" ht="18.75" customHeight="1" x14ac:dyDescent="0.25">
      <c r="A33" s="433"/>
      <c r="B33" s="440" t="s">
        <v>22</v>
      </c>
      <c r="C33" s="38" t="s">
        <v>38</v>
      </c>
      <c r="D33" s="39">
        <f>D127</f>
        <v>0</v>
      </c>
      <c r="E33" s="119"/>
      <c r="F33" s="39">
        <f>F127</f>
        <v>0</v>
      </c>
      <c r="G33" s="39">
        <f>G127-G81</f>
        <v>0</v>
      </c>
      <c r="H33" s="7"/>
      <c r="I33" s="437" t="e">
        <f>+G35/G40</f>
        <v>#DIV/0!</v>
      </c>
      <c r="K33" s="132"/>
      <c r="L33" s="132"/>
      <c r="M33" s="132"/>
      <c r="N33" s="132"/>
    </row>
    <row r="34" spans="1:14" ht="18.75" customHeight="1" x14ac:dyDescent="0.25">
      <c r="A34" s="433"/>
      <c r="B34" s="441"/>
      <c r="C34" s="40" t="s">
        <v>39</v>
      </c>
      <c r="D34" s="37">
        <f>D128</f>
        <v>0</v>
      </c>
      <c r="E34" s="119"/>
      <c r="F34" s="37">
        <f>F128</f>
        <v>0</v>
      </c>
      <c r="G34" s="37">
        <f>G128-G82</f>
        <v>0</v>
      </c>
      <c r="H34" s="7"/>
      <c r="I34" s="438"/>
      <c r="K34" s="132"/>
      <c r="L34" s="132"/>
      <c r="M34" s="132"/>
      <c r="N34" s="132"/>
    </row>
    <row r="35" spans="1:14" s="7" customFormat="1" ht="18.75" customHeight="1" x14ac:dyDescent="0.25">
      <c r="A35" s="433"/>
      <c r="B35" s="442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39"/>
      <c r="K35" s="122"/>
      <c r="L35" s="132"/>
    </row>
    <row r="36" spans="1:14" s="7" customFormat="1" ht="15.6" x14ac:dyDescent="0.3">
      <c r="A36" s="433"/>
      <c r="B36" s="22"/>
      <c r="C36" s="19"/>
      <c r="D36" s="95"/>
      <c r="E36" s="95"/>
      <c r="F36" s="95"/>
      <c r="G36" s="95"/>
      <c r="H36" s="11"/>
      <c r="I36" s="36"/>
      <c r="K36" s="122"/>
      <c r="L36" s="132"/>
    </row>
    <row r="37" spans="1:14" s="7" customFormat="1" ht="15.75" customHeight="1" x14ac:dyDescent="0.3">
      <c r="A37" s="433"/>
      <c r="B37" s="425" t="s">
        <v>24</v>
      </c>
      <c r="C37" s="425"/>
      <c r="D37" s="50">
        <f t="shared" ref="D37:F37" si="5">D40-D38</f>
        <v>0</v>
      </c>
      <c r="F37" s="50">
        <f t="shared" si="5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33"/>
      <c r="B38" s="425" t="s">
        <v>25</v>
      </c>
      <c r="C38" s="425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26" t="s">
        <v>26</v>
      </c>
      <c r="B40" s="427" t="s">
        <v>75</v>
      </c>
      <c r="C40" s="428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110"/>
      <c r="K40" s="127"/>
      <c r="L40" s="26"/>
    </row>
    <row r="41" spans="1:14" ht="14.25" customHeight="1" x14ac:dyDescent="0.25">
      <c r="A41" s="426"/>
      <c r="B41" s="429" t="s">
        <v>49</v>
      </c>
      <c r="C41" s="430"/>
      <c r="D41" s="41"/>
      <c r="E41" s="7"/>
      <c r="F41" s="89">
        <f>F139</f>
        <v>0</v>
      </c>
      <c r="G41" s="89">
        <f>G139</f>
        <v>0</v>
      </c>
      <c r="H41" s="11"/>
      <c r="I41" s="104"/>
      <c r="K41" s="2"/>
      <c r="L41" s="26"/>
    </row>
    <row r="42" spans="1:14" ht="14.25" customHeight="1" x14ac:dyDescent="0.25">
      <c r="A42" s="426"/>
      <c r="B42" s="429" t="s">
        <v>50</v>
      </c>
      <c r="C42" s="430"/>
      <c r="D42" s="41"/>
      <c r="E42" s="7"/>
      <c r="F42" s="89">
        <f>F140</f>
        <v>0</v>
      </c>
      <c r="G42" s="89">
        <f>G140</f>
        <v>0</v>
      </c>
      <c r="H42" s="11"/>
      <c r="I42" s="104"/>
      <c r="K42" s="2"/>
      <c r="L42" s="26"/>
    </row>
    <row r="43" spans="1:14" ht="25.5" customHeight="1" x14ac:dyDescent="0.25">
      <c r="A43" s="426"/>
      <c r="B43" s="427" t="s">
        <v>76</v>
      </c>
      <c r="C43" s="428"/>
      <c r="D43" s="44">
        <f>+D40</f>
        <v>0</v>
      </c>
      <c r="E43" s="62"/>
      <c r="F43" s="46">
        <f t="shared" ref="F43" si="6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26"/>
      <c r="B44" s="429" t="s">
        <v>77</v>
      </c>
      <c r="C44" s="430"/>
      <c r="D44" s="52"/>
      <c r="E44" s="62"/>
      <c r="F44" s="223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26"/>
      <c r="B45" s="431" t="s">
        <v>84</v>
      </c>
      <c r="C45" s="432"/>
      <c r="D45" s="44">
        <f>+D43</f>
        <v>0</v>
      </c>
      <c r="E45" s="62"/>
      <c r="F45" s="47">
        <f t="shared" ref="F45" si="7">+F43-F44</f>
        <v>0</v>
      </c>
      <c r="G45" s="47">
        <f>+G43-G44</f>
        <v>0</v>
      </c>
      <c r="H45" s="11"/>
      <c r="I45" s="62"/>
      <c r="K45" s="127"/>
      <c r="L45" s="26"/>
      <c r="M45" s="13"/>
    </row>
    <row r="46" spans="1:14" customFormat="1" ht="22.95" customHeight="1" x14ac:dyDescent="0.3">
      <c r="K46" s="122"/>
      <c r="L46" s="128"/>
    </row>
    <row r="47" spans="1:14" customFormat="1" ht="27.75" customHeight="1" x14ac:dyDescent="0.3">
      <c r="A47" s="420" t="s">
        <v>48</v>
      </c>
      <c r="B47" s="421"/>
      <c r="C47" s="421"/>
      <c r="D47" s="421"/>
      <c r="E47" s="421"/>
      <c r="F47" s="421"/>
      <c r="G47" s="421"/>
      <c r="H47" s="421"/>
      <c r="I47" s="422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30" customHeight="1" x14ac:dyDescent="0.3">
      <c r="C49" s="42"/>
      <c r="D49" s="174"/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s="29" customFormat="1" ht="8.4" customHeight="1" x14ac:dyDescent="0.3">
      <c r="C50" s="260"/>
      <c r="D50" s="174"/>
      <c r="F50" s="174"/>
      <c r="G50" s="174"/>
      <c r="I50" s="128"/>
      <c r="K50" s="122"/>
    </row>
    <row r="51" spans="1:12" s="29" customFormat="1" ht="15.6" x14ac:dyDescent="0.3">
      <c r="A51" s="419" t="s">
        <v>47</v>
      </c>
      <c r="B51" s="419"/>
      <c r="C51" s="419"/>
      <c r="D51"/>
      <c r="E51"/>
      <c r="F51" s="82">
        <f>+F54+F86+F93</f>
        <v>0</v>
      </c>
      <c r="G51" s="82">
        <f>+G54+G86+G93</f>
        <v>0</v>
      </c>
      <c r="I51" s="128"/>
      <c r="K51" s="122"/>
    </row>
    <row r="52" spans="1:12" s="29" customFormat="1" ht="10.95" customHeight="1" x14ac:dyDescent="0.3">
      <c r="A52" s="264"/>
      <c r="B52" s="264"/>
      <c r="C52" s="264"/>
      <c r="D52" s="128"/>
      <c r="E52" s="128"/>
      <c r="F52" s="175"/>
      <c r="G52" s="175"/>
      <c r="I52" s="128"/>
      <c r="K52" s="122"/>
    </row>
    <row r="53" spans="1:12" customFormat="1" ht="8.25" customHeight="1" x14ac:dyDescent="0.3">
      <c r="D53" s="128"/>
      <c r="K53" s="122"/>
      <c r="L53" s="128"/>
    </row>
    <row r="54" spans="1:12" s="7" customFormat="1" ht="19.5" customHeight="1" x14ac:dyDescent="0.3">
      <c r="A54" s="423" t="s">
        <v>95</v>
      </c>
      <c r="B54" s="423"/>
      <c r="C54" s="424"/>
      <c r="D54" s="175">
        <f>SUM(D57:D83)</f>
        <v>0</v>
      </c>
      <c r="E54"/>
      <c r="F54" s="261">
        <f>SUM(F66:F78)+F57+F83</f>
        <v>0</v>
      </c>
      <c r="G54" s="261">
        <f>SUM(G66:G78)+G57+G83</f>
        <v>0</v>
      </c>
      <c r="H54"/>
      <c r="I54" s="124"/>
      <c r="J54" s="205"/>
      <c r="K54" s="122"/>
      <c r="L54" s="126"/>
    </row>
    <row r="55" spans="1:12" customFormat="1" ht="6" customHeight="1" x14ac:dyDescent="0.3">
      <c r="K55" s="122"/>
      <c r="L55" s="128"/>
    </row>
    <row r="56" spans="1:12" customFormat="1" ht="6" customHeight="1" outlineLevel="1" x14ac:dyDescent="0.3">
      <c r="K56" s="122"/>
      <c r="L56" s="128"/>
    </row>
    <row r="57" spans="1:12" s="5" customFormat="1" ht="15.9" customHeight="1" outlineLevel="1" x14ac:dyDescent="0.3">
      <c r="A57" s="459" t="s">
        <v>20</v>
      </c>
      <c r="B57" s="475" t="s">
        <v>21</v>
      </c>
      <c r="C57" s="64" t="s">
        <v>1</v>
      </c>
      <c r="D57" s="176"/>
      <c r="E57" s="66"/>
      <c r="F57" s="221"/>
      <c r="G57" s="221">
        <v>0</v>
      </c>
      <c r="H57"/>
      <c r="I57" s="124"/>
    </row>
    <row r="58" spans="1:12" s="5" customFormat="1" ht="15.9" customHeight="1" outlineLevel="1" x14ac:dyDescent="0.3">
      <c r="A58" s="459"/>
      <c r="B58" s="475"/>
      <c r="C58" s="68" t="s">
        <v>11</v>
      </c>
      <c r="D58" s="176"/>
      <c r="E58" s="66"/>
      <c r="F58" s="222"/>
      <c r="G58" s="222">
        <v>0</v>
      </c>
      <c r="H58"/>
      <c r="I58"/>
    </row>
    <row r="59" spans="1:12" s="5" customFormat="1" ht="15.9" customHeight="1" outlineLevel="1" x14ac:dyDescent="0.3">
      <c r="A59" s="459"/>
      <c r="B59" s="475"/>
      <c r="C59" s="68" t="s">
        <v>15</v>
      </c>
      <c r="D59" s="176"/>
      <c r="E59" s="66"/>
      <c r="F59" s="222"/>
      <c r="G59" s="222">
        <v>0</v>
      </c>
      <c r="H59"/>
      <c r="I59" s="111"/>
    </row>
    <row r="60" spans="1:12" s="5" customFormat="1" ht="15.9" customHeight="1" outlineLevel="1" x14ac:dyDescent="0.3">
      <c r="A60" s="459"/>
      <c r="B60" s="475"/>
      <c r="C60" s="68" t="s">
        <v>2</v>
      </c>
      <c r="D60" s="176"/>
      <c r="E60" s="66"/>
      <c r="F60" s="222"/>
      <c r="G60" s="222">
        <v>0</v>
      </c>
      <c r="H60"/>
      <c r="I60" s="227"/>
    </row>
    <row r="61" spans="1:12" s="5" customFormat="1" ht="15.9" customHeight="1" outlineLevel="1" x14ac:dyDescent="0.3">
      <c r="A61" s="459"/>
      <c r="B61" s="475"/>
      <c r="C61" s="71" t="s">
        <v>14</v>
      </c>
      <c r="D61" s="176"/>
      <c r="E61" s="66"/>
      <c r="F61" s="222"/>
      <c r="G61" s="222">
        <v>0</v>
      </c>
      <c r="H61"/>
      <c r="I61"/>
    </row>
    <row r="62" spans="1:12" s="5" customFormat="1" ht="15.9" customHeight="1" outlineLevel="1" x14ac:dyDescent="0.3">
      <c r="A62" s="459"/>
      <c r="B62" s="475"/>
      <c r="C62" s="71" t="s">
        <v>13</v>
      </c>
      <c r="D62" s="176"/>
      <c r="E62" s="66"/>
      <c r="F62" s="222"/>
      <c r="G62" s="222">
        <v>0</v>
      </c>
      <c r="H62"/>
      <c r="I62"/>
    </row>
    <row r="63" spans="1:12" s="5" customFormat="1" ht="15.9" customHeight="1" outlineLevel="1" x14ac:dyDescent="0.3">
      <c r="A63" s="459"/>
      <c r="B63" s="475"/>
      <c r="C63" s="71" t="s">
        <v>12</v>
      </c>
      <c r="D63" s="176"/>
      <c r="E63" s="66"/>
      <c r="F63" s="222"/>
      <c r="G63" s="222">
        <v>0</v>
      </c>
      <c r="H63"/>
      <c r="I63"/>
    </row>
    <row r="64" spans="1:12" s="5" customFormat="1" ht="15.9" customHeight="1" outlineLevel="1" x14ac:dyDescent="0.3">
      <c r="A64" s="459"/>
      <c r="B64" s="475"/>
      <c r="C64" s="71" t="s">
        <v>63</v>
      </c>
      <c r="D64" s="176"/>
      <c r="E64" s="66"/>
      <c r="F64" s="222"/>
      <c r="G64" s="222">
        <v>0</v>
      </c>
      <c r="H64"/>
      <c r="I64"/>
    </row>
    <row r="65" spans="1:9" s="5" customFormat="1" ht="15.9" customHeight="1" outlineLevel="1" x14ac:dyDescent="0.3">
      <c r="A65" s="459"/>
      <c r="B65" s="475"/>
      <c r="C65" s="71" t="s">
        <v>67</v>
      </c>
      <c r="D65" s="176"/>
      <c r="E65" s="66"/>
      <c r="F65" s="222"/>
      <c r="G65" s="222">
        <v>0</v>
      </c>
      <c r="H65"/>
      <c r="I65"/>
    </row>
    <row r="66" spans="1:9" s="5" customFormat="1" ht="15.9" customHeight="1" outlineLevel="1" x14ac:dyDescent="0.3">
      <c r="A66" s="459"/>
      <c r="B66" s="475"/>
      <c r="C66" s="72" t="s">
        <v>40</v>
      </c>
      <c r="D66" s="176"/>
      <c r="E66" s="66"/>
      <c r="F66" s="222"/>
      <c r="G66" s="222">
        <v>0</v>
      </c>
      <c r="H66"/>
      <c r="I66"/>
    </row>
    <row r="67" spans="1:9" s="5" customFormat="1" ht="15.9" customHeight="1" outlineLevel="1" x14ac:dyDescent="0.3">
      <c r="A67" s="459"/>
      <c r="B67" s="475"/>
      <c r="C67" s="72" t="s">
        <v>41</v>
      </c>
      <c r="D67" s="176"/>
      <c r="E67" s="66"/>
      <c r="F67" s="222"/>
      <c r="G67" s="222">
        <v>0</v>
      </c>
      <c r="H67"/>
      <c r="I67"/>
    </row>
    <row r="68" spans="1:9" s="5" customFormat="1" ht="15.9" customHeight="1" outlineLevel="1" x14ac:dyDescent="0.3">
      <c r="A68" s="459"/>
      <c r="B68" s="475"/>
      <c r="C68" s="73" t="s">
        <v>18</v>
      </c>
      <c r="D68" s="176"/>
      <c r="E68" s="66"/>
      <c r="F68" s="222"/>
      <c r="G68" s="222">
        <v>0</v>
      </c>
      <c r="H68"/>
      <c r="I68"/>
    </row>
    <row r="69" spans="1:9" s="5" customFormat="1" ht="15.9" customHeight="1" outlineLevel="1" x14ac:dyDescent="0.3">
      <c r="A69" s="459"/>
      <c r="B69" s="475"/>
      <c r="C69" s="73" t="s">
        <v>5</v>
      </c>
      <c r="D69" s="176"/>
      <c r="E69" s="66"/>
      <c r="F69" s="222"/>
      <c r="G69" s="222">
        <v>0</v>
      </c>
      <c r="H69"/>
      <c r="I69"/>
    </row>
    <row r="70" spans="1:9" s="5" customFormat="1" ht="15.9" customHeight="1" outlineLevel="1" x14ac:dyDescent="0.3">
      <c r="A70" s="459"/>
      <c r="B70" s="475"/>
      <c r="C70" s="73" t="s">
        <v>6</v>
      </c>
      <c r="D70" s="176"/>
      <c r="E70" s="66"/>
      <c r="F70" s="222"/>
      <c r="G70" s="222">
        <v>0</v>
      </c>
      <c r="H70"/>
      <c r="I70"/>
    </row>
    <row r="71" spans="1:9" s="5" customFormat="1" ht="15.9" customHeight="1" outlineLevel="1" x14ac:dyDescent="0.3">
      <c r="A71" s="459"/>
      <c r="B71" s="475"/>
      <c r="C71" s="73" t="s">
        <v>16</v>
      </c>
      <c r="D71" s="176"/>
      <c r="E71" s="66"/>
      <c r="F71" s="222"/>
      <c r="G71" s="222">
        <v>0</v>
      </c>
      <c r="H71"/>
      <c r="I71"/>
    </row>
    <row r="72" spans="1:9" s="5" customFormat="1" ht="15.9" customHeight="1" outlineLevel="1" x14ac:dyDescent="0.3">
      <c r="A72" s="459"/>
      <c r="B72" s="475"/>
      <c r="C72" s="73" t="s">
        <v>7</v>
      </c>
      <c r="D72" s="176"/>
      <c r="E72" s="66"/>
      <c r="F72" s="222"/>
      <c r="G72" s="222">
        <v>0</v>
      </c>
      <c r="H72"/>
      <c r="I72"/>
    </row>
    <row r="73" spans="1:9" s="5" customFormat="1" ht="15.9" customHeight="1" outlineLevel="1" x14ac:dyDescent="0.3">
      <c r="A73" s="459"/>
      <c r="B73" s="475"/>
      <c r="C73" s="73" t="s">
        <v>17</v>
      </c>
      <c r="D73" s="176"/>
      <c r="E73" s="66"/>
      <c r="F73" s="222"/>
      <c r="G73" s="222">
        <v>0</v>
      </c>
      <c r="H73"/>
      <c r="I73"/>
    </row>
    <row r="74" spans="1:9" s="5" customFormat="1" ht="15.9" customHeight="1" outlineLevel="1" x14ac:dyDescent="0.3">
      <c r="A74" s="459"/>
      <c r="B74" s="475"/>
      <c r="C74" s="73" t="s">
        <v>96</v>
      </c>
      <c r="D74" s="176"/>
      <c r="E74" s="66"/>
      <c r="F74" s="69"/>
      <c r="G74" s="69">
        <v>0</v>
      </c>
      <c r="H74"/>
      <c r="I74"/>
    </row>
    <row r="75" spans="1:9" s="5" customFormat="1" ht="15.9" customHeight="1" outlineLevel="1" x14ac:dyDescent="0.3">
      <c r="A75" s="459"/>
      <c r="B75" s="475"/>
      <c r="C75" s="73" t="s">
        <v>97</v>
      </c>
      <c r="D75" s="176"/>
      <c r="E75" s="66"/>
      <c r="F75" s="69"/>
      <c r="G75" s="69">
        <v>0</v>
      </c>
      <c r="H75"/>
      <c r="I75"/>
    </row>
    <row r="76" spans="1:9" s="5" customFormat="1" ht="15.9" customHeight="1" outlineLevel="1" x14ac:dyDescent="0.3">
      <c r="A76" s="459"/>
      <c r="B76" s="475"/>
      <c r="C76" s="73" t="s">
        <v>57</v>
      </c>
      <c r="D76" s="176"/>
      <c r="E76" s="66"/>
      <c r="F76" s="222"/>
      <c r="G76" s="222">
        <v>0</v>
      </c>
      <c r="H76"/>
      <c r="I76"/>
    </row>
    <row r="77" spans="1:9" s="5" customFormat="1" ht="15.9" customHeight="1" outlineLevel="1" x14ac:dyDescent="0.3">
      <c r="A77" s="459"/>
      <c r="B77" s="475"/>
      <c r="C77" s="73" t="s">
        <v>58</v>
      </c>
      <c r="D77" s="176"/>
      <c r="E77" s="66"/>
      <c r="F77" s="222"/>
      <c r="G77" s="222">
        <v>0</v>
      </c>
      <c r="H77"/>
      <c r="I77" s="111"/>
    </row>
    <row r="78" spans="1:9" s="5" customFormat="1" ht="15.9" customHeight="1" outlineLevel="1" x14ac:dyDescent="0.3">
      <c r="A78" s="459"/>
      <c r="B78" s="475"/>
      <c r="C78" s="73" t="s">
        <v>8</v>
      </c>
      <c r="D78" s="176"/>
      <c r="E78" s="66"/>
      <c r="F78" s="222"/>
      <c r="G78" s="222">
        <v>0</v>
      </c>
      <c r="H78"/>
      <c r="I78"/>
    </row>
    <row r="79" spans="1:9" s="5" customFormat="1" ht="15.9" customHeight="1" outlineLevel="1" x14ac:dyDescent="0.3">
      <c r="A79" s="459"/>
      <c r="B79" s="475"/>
      <c r="C79" s="181" t="s">
        <v>55</v>
      </c>
      <c r="D79" s="176"/>
      <c r="E79" s="66"/>
      <c r="F79" s="187">
        <f>SUM(F66:F78)+F57</f>
        <v>0</v>
      </c>
      <c r="G79" s="187">
        <f>SUM(G66:G78)+G57</f>
        <v>0</v>
      </c>
      <c r="H79"/>
      <c r="I79"/>
    </row>
    <row r="80" spans="1:9" s="5" customFormat="1" ht="5.7" customHeight="1" outlineLevel="1" x14ac:dyDescent="0.3">
      <c r="A80" s="459"/>
      <c r="B80" s="178"/>
      <c r="C80" s="182"/>
      <c r="D80" s="176"/>
      <c r="E80" s="180"/>
      <c r="F80" s="176"/>
      <c r="G80" s="176"/>
      <c r="H80"/>
      <c r="I80"/>
    </row>
    <row r="81" spans="1:12" s="5" customFormat="1" ht="15.9" customHeight="1" outlineLevel="1" x14ac:dyDescent="0.3">
      <c r="A81" s="459"/>
      <c r="B81" s="476" t="s">
        <v>22</v>
      </c>
      <c r="C81" s="38" t="s">
        <v>38</v>
      </c>
      <c r="D81" s="176"/>
      <c r="E81" s="66"/>
      <c r="F81" s="79">
        <v>0</v>
      </c>
      <c r="G81" s="79">
        <v>0</v>
      </c>
      <c r="H81"/>
      <c r="I81"/>
    </row>
    <row r="82" spans="1:12" s="5" customFormat="1" ht="15.9" customHeight="1" outlineLevel="1" x14ac:dyDescent="0.3">
      <c r="A82" s="459"/>
      <c r="B82" s="476"/>
      <c r="C82" s="40" t="s">
        <v>39</v>
      </c>
      <c r="D82" s="176"/>
      <c r="E82" s="66"/>
      <c r="F82" s="69">
        <v>0</v>
      </c>
      <c r="G82" s="69">
        <v>0</v>
      </c>
      <c r="H82"/>
      <c r="I82"/>
    </row>
    <row r="83" spans="1:12" s="5" customFormat="1" ht="15.9" customHeight="1" outlineLevel="1" x14ac:dyDescent="0.3">
      <c r="A83" s="459"/>
      <c r="B83" s="476"/>
      <c r="C83" s="75" t="s">
        <v>61</v>
      </c>
      <c r="D83" s="176"/>
      <c r="E83" s="66"/>
      <c r="F83" s="75">
        <v>0</v>
      </c>
      <c r="G83" s="75">
        <v>0</v>
      </c>
      <c r="H83"/>
      <c r="I83"/>
    </row>
    <row r="84" spans="1:12" s="29" customFormat="1" ht="15.9" customHeight="1" outlineLevel="1" x14ac:dyDescent="0.3">
      <c r="A84" s="177"/>
      <c r="B84" s="263"/>
      <c r="C84" s="179"/>
      <c r="E84" s="180"/>
      <c r="F84" s="179"/>
      <c r="G84" s="179"/>
      <c r="H84" s="128"/>
      <c r="I84" s="128"/>
    </row>
    <row r="85" spans="1:12" s="29" customFormat="1" ht="15.9" customHeight="1" outlineLevel="1" x14ac:dyDescent="0.3">
      <c r="A85" s="177"/>
      <c r="B85" s="263"/>
      <c r="C85" s="179"/>
      <c r="D85" s="176"/>
      <c r="E85" s="180"/>
      <c r="F85" s="179"/>
      <c r="G85" s="179"/>
      <c r="H85" s="128"/>
      <c r="I85" s="128"/>
    </row>
    <row r="86" spans="1:12" s="29" customFormat="1" ht="15.9" customHeight="1" outlineLevel="1" x14ac:dyDescent="0.3">
      <c r="A86" s="489" t="s">
        <v>119</v>
      </c>
      <c r="B86" s="489"/>
      <c r="C86" s="490"/>
      <c r="D86" s="128"/>
      <c r="E86" s="128"/>
      <c r="F86" s="255">
        <f>F90</f>
        <v>0</v>
      </c>
      <c r="G86" s="255">
        <f>G90</f>
        <v>0</v>
      </c>
      <c r="H86" s="128"/>
      <c r="I86" s="128"/>
    </row>
    <row r="87" spans="1:12" s="29" customFormat="1" ht="6" customHeight="1" outlineLevel="1" x14ac:dyDescent="0.3">
      <c r="A87"/>
      <c r="B87"/>
      <c r="C87"/>
      <c r="D87" s="128"/>
      <c r="E87" s="128"/>
      <c r="F87"/>
      <c r="G87"/>
      <c r="H87" s="128"/>
      <c r="I87" s="128"/>
    </row>
    <row r="88" spans="1:12" s="29" customFormat="1" ht="15.9" customHeight="1" outlineLevel="1" x14ac:dyDescent="0.3">
      <c r="A88" s="459"/>
      <c r="B88" s="488" t="s">
        <v>120</v>
      </c>
      <c r="C88" s="252" t="s">
        <v>96</v>
      </c>
      <c r="D88" s="176"/>
      <c r="E88" s="176"/>
      <c r="F88" s="79">
        <f>F131</f>
        <v>0</v>
      </c>
      <c r="G88" s="254">
        <f>G131</f>
        <v>0</v>
      </c>
      <c r="H88" s="128"/>
      <c r="I88" s="128"/>
    </row>
    <row r="89" spans="1:12" s="29" customFormat="1" ht="15.9" customHeight="1" outlineLevel="1" x14ac:dyDescent="0.3">
      <c r="A89" s="459"/>
      <c r="B89" s="488"/>
      <c r="C89" s="253" t="s">
        <v>97</v>
      </c>
      <c r="D89" s="176"/>
      <c r="E89" s="176"/>
      <c r="F89" s="69">
        <f>F132</f>
        <v>0</v>
      </c>
      <c r="G89" s="234">
        <f>G132</f>
        <v>0</v>
      </c>
      <c r="H89" s="128"/>
      <c r="I89" s="128"/>
    </row>
    <row r="90" spans="1:12" s="29" customFormat="1" ht="15.9" customHeight="1" outlineLevel="1" x14ac:dyDescent="0.3">
      <c r="A90" s="459"/>
      <c r="B90" s="488"/>
      <c r="C90" s="259" t="s">
        <v>121</v>
      </c>
      <c r="D90" s="127"/>
      <c r="E90" s="251"/>
      <c r="F90" s="258">
        <f>SUM(F88:F89)</f>
        <v>0</v>
      </c>
      <c r="G90" s="258">
        <f>SUM(G88:G89)</f>
        <v>0</v>
      </c>
      <c r="H90" s="128"/>
      <c r="I90" s="128"/>
    </row>
    <row r="91" spans="1:12" s="29" customFormat="1" ht="15.9" customHeight="1" outlineLevel="1" x14ac:dyDescent="0.3">
      <c r="A91" s="177"/>
      <c r="B91" s="263"/>
      <c r="C91" s="179"/>
      <c r="D91" s="176"/>
      <c r="E91" s="180"/>
      <c r="F91" s="179"/>
      <c r="G91" s="179"/>
      <c r="H91" s="128"/>
      <c r="I91" s="128"/>
    </row>
    <row r="92" spans="1:12" customFormat="1" ht="18.75" customHeight="1" x14ac:dyDescent="0.3">
      <c r="K92" s="122"/>
      <c r="L92" s="128"/>
    </row>
    <row r="93" spans="1:12" customFormat="1" ht="18.75" customHeight="1" x14ac:dyDescent="0.3">
      <c r="A93" s="485" t="s">
        <v>127</v>
      </c>
      <c r="B93" s="485"/>
      <c r="C93" s="486"/>
      <c r="D93" s="128"/>
      <c r="E93" s="128"/>
      <c r="F93" s="273">
        <v>0</v>
      </c>
      <c r="G93" s="274">
        <f>G95</f>
        <v>0</v>
      </c>
      <c r="K93" s="122"/>
      <c r="L93" s="128"/>
    </row>
    <row r="94" spans="1:12" customFormat="1" ht="4.95" customHeight="1" x14ac:dyDescent="0.3">
      <c r="D94" s="128"/>
      <c r="E94" s="128"/>
      <c r="K94" s="122"/>
      <c r="L94" s="128"/>
    </row>
    <row r="95" spans="1:12" customFormat="1" ht="18.75" customHeight="1" x14ac:dyDescent="0.3">
      <c r="A95" s="459"/>
      <c r="B95" s="487" t="s">
        <v>129</v>
      </c>
      <c r="C95" s="277" t="s">
        <v>130</v>
      </c>
      <c r="D95" s="176"/>
      <c r="E95" s="176"/>
      <c r="F95" s="79">
        <v>0</v>
      </c>
      <c r="G95" s="39">
        <f>'Jul 2025'!G95</f>
        <v>0</v>
      </c>
      <c r="K95" s="122"/>
      <c r="L95" s="128"/>
    </row>
    <row r="96" spans="1:12" customFormat="1" ht="18.75" customHeight="1" x14ac:dyDescent="0.3">
      <c r="A96" s="459"/>
      <c r="B96" s="487"/>
      <c r="C96" s="309" t="s">
        <v>128</v>
      </c>
      <c r="D96" s="127"/>
      <c r="E96" s="251"/>
      <c r="F96" s="310">
        <v>0</v>
      </c>
      <c r="G96" s="311">
        <f>G95</f>
        <v>0</v>
      </c>
      <c r="K96" s="122"/>
      <c r="L96" s="128"/>
    </row>
    <row r="97" spans="1:13" customFormat="1" ht="18.75" customHeight="1" x14ac:dyDescent="0.3">
      <c r="K97" s="122"/>
      <c r="L97" s="128"/>
    </row>
    <row r="98" spans="1:13" customFormat="1" ht="18.75" customHeight="1" x14ac:dyDescent="0.3">
      <c r="K98" s="122"/>
      <c r="L98" s="128"/>
    </row>
    <row r="99" spans="1:13" customFormat="1" ht="18.75" customHeight="1" x14ac:dyDescent="0.3">
      <c r="K99" s="122"/>
      <c r="L99" s="128"/>
    </row>
    <row r="100" spans="1:13" ht="33" customHeight="1" x14ac:dyDescent="0.25">
      <c r="A100" s="461" t="s">
        <v>51</v>
      </c>
      <c r="B100" s="462"/>
      <c r="C100" s="462"/>
      <c r="D100" s="462"/>
      <c r="E100" s="462"/>
      <c r="F100" s="462"/>
      <c r="G100" s="462"/>
      <c r="H100" s="462"/>
      <c r="I100" s="463"/>
      <c r="K100" s="122"/>
      <c r="L100" s="26"/>
    </row>
    <row r="101" spans="1:13" ht="8.25" customHeight="1" x14ac:dyDescent="0.3">
      <c r="C101" s="3"/>
      <c r="D101"/>
      <c r="G101" s="4"/>
      <c r="K101" s="122"/>
      <c r="L101" s="26"/>
    </row>
    <row r="102" spans="1:13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K102" s="122"/>
      <c r="L102" s="29"/>
    </row>
    <row r="103" spans="1:13" customFormat="1" ht="6" customHeight="1" x14ac:dyDescent="0.3">
      <c r="K103" s="129"/>
      <c r="L103" s="128"/>
    </row>
    <row r="104" spans="1:13" s="5" customFormat="1" ht="15.9" customHeight="1" x14ac:dyDescent="0.25">
      <c r="A104" s="464" t="s">
        <v>20</v>
      </c>
      <c r="B104" s="465" t="s">
        <v>21</v>
      </c>
      <c r="C104" s="99" t="s">
        <v>1</v>
      </c>
      <c r="D104" s="322"/>
      <c r="E104" s="180"/>
      <c r="F104" s="322"/>
      <c r="G104" s="67"/>
      <c r="H104" s="11"/>
      <c r="I104" s="468" t="e">
        <f>+G125/G138</f>
        <v>#DIV/0!</v>
      </c>
      <c r="K104" s="122"/>
      <c r="L104" s="29"/>
    </row>
    <row r="105" spans="1:13" ht="15.9" customHeight="1" outlineLevel="1" x14ac:dyDescent="0.25">
      <c r="A105" s="464"/>
      <c r="B105" s="466"/>
      <c r="C105" s="100" t="s">
        <v>43</v>
      </c>
      <c r="D105" s="69"/>
      <c r="E105" s="66"/>
      <c r="F105" s="69"/>
      <c r="G105" s="70"/>
      <c r="I105" s="469"/>
      <c r="J105" s="5"/>
      <c r="K105" s="122"/>
      <c r="L105" s="26"/>
    </row>
    <row r="106" spans="1:13" s="199" customFormat="1" ht="15.9" customHeight="1" outlineLevel="1" x14ac:dyDescent="0.25">
      <c r="A106" s="464"/>
      <c r="B106" s="466"/>
      <c r="C106" s="196" t="s">
        <v>161</v>
      </c>
      <c r="D106" s="197"/>
      <c r="E106" s="200"/>
      <c r="F106" s="197"/>
      <c r="G106" s="230"/>
      <c r="I106" s="469"/>
      <c r="J106" s="231"/>
      <c r="K106" s="202"/>
      <c r="L106" s="195"/>
    </row>
    <row r="107" spans="1:13" ht="15.9" customHeight="1" outlineLevel="1" x14ac:dyDescent="0.25">
      <c r="A107" s="464"/>
      <c r="B107" s="466"/>
      <c r="C107" s="100" t="s">
        <v>15</v>
      </c>
      <c r="D107" s="69"/>
      <c r="E107" s="66"/>
      <c r="F107" s="69"/>
      <c r="G107" s="70"/>
      <c r="I107" s="469"/>
      <c r="J107" s="13"/>
      <c r="K107" s="122"/>
      <c r="L107" s="26"/>
    </row>
    <row r="108" spans="1:13" ht="15.9" customHeight="1" outlineLevel="1" x14ac:dyDescent="0.25">
      <c r="A108" s="464"/>
      <c r="B108" s="466"/>
      <c r="C108" s="100" t="s">
        <v>44</v>
      </c>
      <c r="D108" s="218"/>
      <c r="F108" s="218"/>
      <c r="G108" s="70"/>
      <c r="I108" s="469"/>
      <c r="K108" s="122"/>
      <c r="L108" s="26"/>
    </row>
    <row r="109" spans="1:13" ht="15.9" customHeight="1" outlineLevel="1" x14ac:dyDescent="0.25">
      <c r="A109" s="464"/>
      <c r="B109" s="466"/>
      <c r="C109" s="101" t="s">
        <v>14</v>
      </c>
      <c r="D109" s="69"/>
      <c r="E109" s="66"/>
      <c r="F109" s="69"/>
      <c r="G109" s="154"/>
      <c r="I109" s="481"/>
      <c r="J109" s="176"/>
      <c r="K109" s="180"/>
      <c r="L109" s="176"/>
      <c r="M109" s="176"/>
    </row>
    <row r="110" spans="1:13" ht="15.9" customHeight="1" outlineLevel="1" x14ac:dyDescent="0.25">
      <c r="A110" s="464"/>
      <c r="B110" s="466"/>
      <c r="C110" s="101" t="s">
        <v>13</v>
      </c>
      <c r="D110" s="69"/>
      <c r="E110" s="66"/>
      <c r="F110" s="69"/>
      <c r="G110" s="154"/>
      <c r="I110" s="469"/>
      <c r="K110" s="122"/>
      <c r="L110" s="26"/>
    </row>
    <row r="111" spans="1:13" ht="15.9" customHeight="1" outlineLevel="1" x14ac:dyDescent="0.25">
      <c r="A111" s="464"/>
      <c r="B111" s="466"/>
      <c r="C111" s="101" t="s">
        <v>12</v>
      </c>
      <c r="D111" s="69"/>
      <c r="E111" s="66"/>
      <c r="F111" s="69"/>
      <c r="G111" s="154"/>
      <c r="I111" s="469"/>
      <c r="K111" s="122"/>
      <c r="L111" s="26"/>
    </row>
    <row r="112" spans="1:13" ht="15.9" customHeight="1" outlineLevel="1" x14ac:dyDescent="0.25">
      <c r="A112" s="464"/>
      <c r="B112" s="466"/>
      <c r="C112" s="101" t="s">
        <v>63</v>
      </c>
      <c r="D112" s="69"/>
      <c r="E112" s="66"/>
      <c r="F112" s="69"/>
      <c r="G112" s="154"/>
      <c r="I112" s="469"/>
      <c r="K112" s="122"/>
      <c r="L112" s="26"/>
    </row>
    <row r="113" spans="1:12" ht="15.9" customHeight="1" outlineLevel="1" x14ac:dyDescent="0.25">
      <c r="A113" s="464"/>
      <c r="B113" s="466"/>
      <c r="C113" s="101" t="s">
        <v>67</v>
      </c>
      <c r="D113" s="69"/>
      <c r="E113" s="66"/>
      <c r="F113" s="69"/>
      <c r="G113" s="154"/>
      <c r="I113" s="469"/>
      <c r="K113" s="122"/>
      <c r="L113" s="26"/>
    </row>
    <row r="114" spans="1:12" ht="15.9" customHeight="1" x14ac:dyDescent="0.25">
      <c r="A114" s="464"/>
      <c r="B114" s="466"/>
      <c r="C114" s="102" t="s">
        <v>151</v>
      </c>
      <c r="D114" s="218"/>
      <c r="E114" s="219"/>
      <c r="F114" s="218"/>
      <c r="G114" s="70"/>
      <c r="H114" s="11"/>
      <c r="I114" s="469"/>
      <c r="J114" s="12"/>
      <c r="K114" s="122"/>
      <c r="L114" s="26"/>
    </row>
    <row r="115" spans="1:12" ht="15.9" customHeight="1" x14ac:dyDescent="0.25">
      <c r="A115" s="464"/>
      <c r="B115" s="466"/>
      <c r="C115" s="102" t="s">
        <v>41</v>
      </c>
      <c r="D115" s="218"/>
      <c r="E115" s="219"/>
      <c r="F115" s="218"/>
      <c r="G115" s="70"/>
      <c r="H115" s="11"/>
      <c r="I115" s="469"/>
      <c r="J115" s="5"/>
    </row>
    <row r="116" spans="1:12" s="5" customFormat="1" ht="15.9" customHeight="1" x14ac:dyDescent="0.25">
      <c r="A116" s="464"/>
      <c r="B116" s="466"/>
      <c r="C116" s="103" t="s">
        <v>124</v>
      </c>
      <c r="D116" s="69"/>
      <c r="E116" s="66"/>
      <c r="F116" s="69"/>
      <c r="G116" s="70"/>
      <c r="H116" s="7"/>
      <c r="I116" s="469"/>
      <c r="K116" s="123"/>
    </row>
    <row r="117" spans="1:12" ht="15.9" customHeight="1" x14ac:dyDescent="0.25">
      <c r="A117" s="464"/>
      <c r="B117" s="466"/>
      <c r="C117" s="103" t="s">
        <v>5</v>
      </c>
      <c r="D117" s="69"/>
      <c r="E117" s="66"/>
      <c r="F117" s="69"/>
      <c r="G117" s="70"/>
      <c r="H117" s="11"/>
      <c r="I117" s="469"/>
      <c r="J117" s="5"/>
    </row>
    <row r="118" spans="1:12" ht="15.9" customHeight="1" x14ac:dyDescent="0.25">
      <c r="A118" s="464"/>
      <c r="B118" s="466"/>
      <c r="C118" s="103" t="s">
        <v>6</v>
      </c>
      <c r="D118" s="69"/>
      <c r="E118" s="66"/>
      <c r="F118" s="69"/>
      <c r="G118" s="70"/>
      <c r="H118" s="11"/>
      <c r="I118" s="469"/>
      <c r="J118" s="5"/>
    </row>
    <row r="119" spans="1:12" ht="15.9" customHeight="1" x14ac:dyDescent="0.25">
      <c r="A119" s="464"/>
      <c r="B119" s="466"/>
      <c r="C119" s="103" t="s">
        <v>16</v>
      </c>
      <c r="D119" s="69"/>
      <c r="E119" s="66"/>
      <c r="F119" s="69"/>
      <c r="G119" s="70"/>
      <c r="H119" s="11"/>
      <c r="I119" s="469"/>
      <c r="J119" s="15"/>
    </row>
    <row r="120" spans="1:12" ht="15.9" customHeight="1" x14ac:dyDescent="0.25">
      <c r="A120" s="464"/>
      <c r="B120" s="466"/>
      <c r="C120" s="103" t="s">
        <v>7</v>
      </c>
      <c r="D120" s="69"/>
      <c r="E120" s="66"/>
      <c r="F120" s="69"/>
      <c r="G120" s="70"/>
      <c r="H120" s="11"/>
      <c r="I120" s="469"/>
      <c r="J120" s="5"/>
    </row>
    <row r="121" spans="1:12" ht="15.9" customHeight="1" x14ac:dyDescent="0.25">
      <c r="A121" s="464"/>
      <c r="B121" s="466"/>
      <c r="C121" s="103" t="s">
        <v>17</v>
      </c>
      <c r="D121" s="69"/>
      <c r="E121" s="66"/>
      <c r="F121" s="69"/>
      <c r="G121" s="70"/>
      <c r="H121" s="11"/>
      <c r="I121" s="469"/>
    </row>
    <row r="122" spans="1:12" ht="15.9" customHeight="1" x14ac:dyDescent="0.25">
      <c r="A122" s="464"/>
      <c r="B122" s="466"/>
      <c r="C122" s="103" t="s">
        <v>57</v>
      </c>
      <c r="D122" s="69"/>
      <c r="E122" s="66"/>
      <c r="F122" s="69"/>
      <c r="G122" s="70"/>
      <c r="H122" s="11"/>
      <c r="I122" s="469"/>
    </row>
    <row r="123" spans="1:12" ht="15.9" customHeight="1" x14ac:dyDescent="0.25">
      <c r="A123" s="464"/>
      <c r="B123" s="466"/>
      <c r="C123" s="103" t="s">
        <v>58</v>
      </c>
      <c r="D123" s="69"/>
      <c r="E123" s="66"/>
      <c r="F123" s="69"/>
      <c r="G123" s="70"/>
      <c r="H123" s="11"/>
      <c r="I123" s="469"/>
    </row>
    <row r="124" spans="1:12" ht="15.9" customHeight="1" x14ac:dyDescent="0.25">
      <c r="A124" s="464"/>
      <c r="B124" s="466"/>
      <c r="C124" s="73" t="s">
        <v>74</v>
      </c>
      <c r="D124" s="69"/>
      <c r="E124" s="66"/>
      <c r="F124" s="69"/>
      <c r="G124" s="70"/>
      <c r="H124" s="11"/>
      <c r="I124" s="469"/>
    </row>
    <row r="125" spans="1:12" s="7" customFormat="1" ht="18" customHeight="1" x14ac:dyDescent="0.25">
      <c r="A125" s="464"/>
      <c r="B125" s="467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70"/>
      <c r="J125" s="16"/>
      <c r="K125" s="125"/>
    </row>
    <row r="126" spans="1:12" ht="10.5" customHeight="1" x14ac:dyDescent="0.3">
      <c r="A126" s="464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64"/>
      <c r="B127" s="471" t="s">
        <v>22</v>
      </c>
      <c r="C127" s="77" t="s">
        <v>38</v>
      </c>
      <c r="D127" s="79"/>
      <c r="E127" s="78"/>
      <c r="F127" s="79"/>
      <c r="G127" s="165"/>
      <c r="H127" s="7"/>
      <c r="I127" s="468" t="e">
        <f>+G129/G138</f>
        <v>#DIV/0!</v>
      </c>
    </row>
    <row r="128" spans="1:12" ht="18.75" customHeight="1" x14ac:dyDescent="0.25">
      <c r="A128" s="464"/>
      <c r="B128" s="472"/>
      <c r="C128" s="80" t="s">
        <v>39</v>
      </c>
      <c r="D128" s="69"/>
      <c r="E128" s="78"/>
      <c r="F128" s="69"/>
      <c r="G128" s="154"/>
      <c r="H128" s="7"/>
      <c r="I128" s="469"/>
    </row>
    <row r="129" spans="1:11" s="7" customFormat="1" ht="18.75" customHeight="1" x14ac:dyDescent="0.3">
      <c r="A129" s="464"/>
      <c r="B129" s="473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70"/>
      <c r="K129" s="125"/>
    </row>
    <row r="130" spans="1:11" s="7" customFormat="1" ht="15.6" x14ac:dyDescent="0.3">
      <c r="A130" s="464"/>
      <c r="B130" s="22"/>
      <c r="C130" s="19"/>
      <c r="D130" s="20"/>
      <c r="F130" s="20"/>
      <c r="G130" s="23"/>
      <c r="H130" s="11"/>
      <c r="I130" s="36"/>
      <c r="K130" s="125"/>
    </row>
    <row r="131" spans="1:11" s="7" customFormat="1" ht="14.1" customHeight="1" x14ac:dyDescent="0.25">
      <c r="A131" s="464"/>
      <c r="B131" s="471" t="s">
        <v>122</v>
      </c>
      <c r="C131" s="252" t="s">
        <v>96</v>
      </c>
      <c r="D131" s="254"/>
      <c r="E131" s="265"/>
      <c r="F131" s="254"/>
      <c r="G131" s="262"/>
      <c r="I131" s="468" t="e">
        <f>+G133/G138</f>
        <v>#DIV/0!</v>
      </c>
      <c r="K131" s="125"/>
    </row>
    <row r="132" spans="1:11" s="7" customFormat="1" ht="13.8" x14ac:dyDescent="0.25">
      <c r="A132" s="464"/>
      <c r="B132" s="472"/>
      <c r="C132" s="253" t="s">
        <v>97</v>
      </c>
      <c r="D132" s="234"/>
      <c r="E132" s="317"/>
      <c r="F132" s="234"/>
      <c r="G132" s="236"/>
      <c r="I132" s="469"/>
      <c r="K132" s="125"/>
    </row>
    <row r="133" spans="1:11" s="7" customFormat="1" ht="13.8" x14ac:dyDescent="0.3">
      <c r="A133" s="464"/>
      <c r="B133" s="473"/>
      <c r="C133" s="98" t="s">
        <v>132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70"/>
      <c r="K133" s="125"/>
    </row>
    <row r="134" spans="1:11" s="7" customFormat="1" ht="15.6" x14ac:dyDescent="0.3">
      <c r="A134" s="464"/>
      <c r="B134" s="22"/>
      <c r="C134" s="19"/>
      <c r="D134" s="23"/>
      <c r="F134" s="20"/>
      <c r="G134" s="23"/>
      <c r="H134" s="11"/>
      <c r="I134" s="36"/>
      <c r="K134" s="125"/>
    </row>
    <row r="135" spans="1:11" s="7" customFormat="1" ht="15.75" customHeight="1" x14ac:dyDescent="0.3">
      <c r="A135" s="464"/>
      <c r="B135" s="474" t="s">
        <v>24</v>
      </c>
      <c r="C135" s="474"/>
      <c r="D135" s="86">
        <f>D138-D136</f>
        <v>0</v>
      </c>
      <c r="F135" s="86">
        <f t="shared" ref="F135:G135" si="8">F138-F136</f>
        <v>0</v>
      </c>
      <c r="G135" s="86">
        <f t="shared" si="8"/>
        <v>0</v>
      </c>
      <c r="H135" s="11"/>
      <c r="I135" s="87" t="e">
        <f>+G135/$G$138</f>
        <v>#DIV/0!</v>
      </c>
      <c r="K135" s="125"/>
    </row>
    <row r="136" spans="1:11" s="7" customFormat="1" ht="15.75" customHeight="1" x14ac:dyDescent="0.25">
      <c r="A136" s="464"/>
      <c r="B136" s="474" t="s">
        <v>25</v>
      </c>
      <c r="C136" s="474"/>
      <c r="D136" s="86">
        <f>+D114+D115+D116+D129</f>
        <v>0</v>
      </c>
      <c r="F136" s="86">
        <f>+F114+F115+F116+F129</f>
        <v>0</v>
      </c>
      <c r="G136" s="86">
        <f>+G114+G115+G116+G129</f>
        <v>0</v>
      </c>
      <c r="H136" s="62"/>
      <c r="I136" s="87" t="e">
        <f>+G136/$G$138</f>
        <v>#DIV/0!</v>
      </c>
      <c r="K136" s="125"/>
    </row>
    <row r="137" spans="1:11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1" ht="26.25" customHeight="1" x14ac:dyDescent="0.3">
      <c r="A138" s="451" t="s">
        <v>26</v>
      </c>
      <c r="B138" s="452" t="s">
        <v>133</v>
      </c>
      <c r="C138" s="453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38"/>
      <c r="J138" s="184"/>
    </row>
    <row r="139" spans="1:11" ht="14.25" customHeight="1" x14ac:dyDescent="0.25">
      <c r="A139" s="451"/>
      <c r="B139" s="454" t="s">
        <v>134</v>
      </c>
      <c r="C139" s="455"/>
      <c r="D139" s="89"/>
      <c r="E139" s="78"/>
      <c r="F139" s="141"/>
      <c r="G139" s="141"/>
      <c r="H139" s="11"/>
      <c r="I139" s="104"/>
      <c r="J139" s="13"/>
    </row>
    <row r="140" spans="1:11" ht="14.25" customHeight="1" x14ac:dyDescent="0.25">
      <c r="A140" s="451"/>
      <c r="B140" s="454" t="s">
        <v>135</v>
      </c>
      <c r="C140" s="455"/>
      <c r="D140" s="89"/>
      <c r="E140" s="78"/>
      <c r="F140" s="141"/>
      <c r="G140" s="141"/>
      <c r="H140" s="11"/>
      <c r="I140" s="62"/>
    </row>
    <row r="141" spans="1:11" ht="27.45" customHeight="1" x14ac:dyDescent="0.3">
      <c r="A141" s="451"/>
      <c r="B141" s="452" t="s">
        <v>136</v>
      </c>
      <c r="C141" s="453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1" ht="14.25" customHeight="1" x14ac:dyDescent="0.3">
      <c r="A142" s="451"/>
      <c r="B142" s="454" t="s">
        <v>137</v>
      </c>
      <c r="C142" s="455"/>
      <c r="D142" s="91"/>
      <c r="E142" s="92"/>
      <c r="F142" s="113"/>
      <c r="G142" s="113"/>
      <c r="H142" s="11"/>
      <c r="I142" s="62"/>
    </row>
    <row r="143" spans="1:11" ht="38.25" customHeight="1" x14ac:dyDescent="0.3">
      <c r="A143" s="451"/>
      <c r="B143" s="456" t="s">
        <v>138</v>
      </c>
      <c r="C143" s="457"/>
      <c r="D143" s="88"/>
      <c r="E143"/>
      <c r="F143" s="94">
        <f>+F141-F142</f>
        <v>0</v>
      </c>
      <c r="G143" s="94">
        <f>+G141-G142</f>
        <v>0</v>
      </c>
      <c r="H143" s="11"/>
      <c r="I143" s="104"/>
    </row>
    <row r="144" spans="1:11" customFormat="1" ht="15" customHeight="1" x14ac:dyDescent="0.3">
      <c r="A144" s="477" t="s">
        <v>164</v>
      </c>
      <c r="B144" s="477"/>
      <c r="C144" s="477"/>
      <c r="F144" s="111"/>
      <c r="G144" s="111"/>
      <c r="K144" s="124"/>
    </row>
    <row r="145" spans="1:11" ht="24" customHeight="1" x14ac:dyDescent="0.25">
      <c r="A145" s="460" t="s">
        <v>94</v>
      </c>
      <c r="B145" s="460"/>
      <c r="C145" s="460"/>
      <c r="D145" s="460"/>
      <c r="E145" s="460"/>
      <c r="F145" s="460"/>
      <c r="G145" s="460"/>
      <c r="H145" s="460"/>
      <c r="I145" s="460"/>
    </row>
    <row r="146" spans="1:11" ht="13.2" customHeight="1" x14ac:dyDescent="0.25">
      <c r="A146" s="450" t="s">
        <v>45</v>
      </c>
      <c r="B146" s="450"/>
      <c r="C146" s="450"/>
      <c r="D146" s="450"/>
      <c r="E146" s="450"/>
      <c r="F146" s="450"/>
      <c r="G146" s="450"/>
      <c r="H146" s="450"/>
      <c r="I146" s="450"/>
    </row>
    <row r="147" spans="1:11" ht="13.2" customHeight="1" x14ac:dyDescent="0.25">
      <c r="A147" s="450" t="s">
        <v>46</v>
      </c>
      <c r="B147" s="450"/>
      <c r="C147" s="450"/>
      <c r="D147" s="450"/>
      <c r="E147" s="450"/>
      <c r="F147" s="450"/>
      <c r="G147" s="450"/>
      <c r="H147" s="450"/>
      <c r="I147" s="450"/>
    </row>
    <row r="148" spans="1:11" ht="13.2" customHeight="1" x14ac:dyDescent="0.25">
      <c r="A148" s="450" t="s">
        <v>126</v>
      </c>
      <c r="B148" s="450"/>
      <c r="C148" s="450"/>
      <c r="D148" s="450"/>
      <c r="E148" s="450"/>
      <c r="F148" s="450"/>
      <c r="G148" s="450"/>
      <c r="H148" s="450"/>
      <c r="I148" s="450"/>
      <c r="K148" s="2"/>
    </row>
    <row r="149" spans="1:11" ht="13.2" customHeight="1" x14ac:dyDescent="0.25">
      <c r="A149" s="450" t="s">
        <v>81</v>
      </c>
      <c r="B149" s="450"/>
      <c r="C149" s="450"/>
      <c r="D149" s="450"/>
      <c r="E149" s="450"/>
      <c r="F149" s="450"/>
      <c r="G149" s="450"/>
      <c r="H149" s="450"/>
      <c r="I149" s="450"/>
      <c r="K149" s="2"/>
    </row>
    <row r="150" spans="1:11" x14ac:dyDescent="0.25">
      <c r="A150" s="450" t="s">
        <v>82</v>
      </c>
      <c r="B150" s="450"/>
      <c r="C150" s="450"/>
      <c r="D150" s="450"/>
      <c r="E150" s="450"/>
      <c r="F150" s="450"/>
      <c r="G150" s="450"/>
      <c r="H150" s="450"/>
      <c r="I150" s="450"/>
      <c r="K150" s="2"/>
    </row>
    <row r="151" spans="1:11" x14ac:dyDescent="0.25">
      <c r="A151" s="450" t="s">
        <v>83</v>
      </c>
      <c r="B151" s="450"/>
      <c r="C151" s="450"/>
      <c r="D151" s="450"/>
      <c r="E151" s="450"/>
      <c r="F151" s="450"/>
      <c r="G151" s="450"/>
      <c r="H151" s="450"/>
      <c r="I151" s="450"/>
      <c r="K151" s="2"/>
    </row>
    <row r="152" spans="1:11" x14ac:dyDescent="0.25">
      <c r="A152" s="450" t="s">
        <v>150</v>
      </c>
      <c r="B152" s="450"/>
      <c r="C152" s="450"/>
      <c r="D152" s="336"/>
      <c r="E152" s="336"/>
      <c r="F152" s="336"/>
      <c r="G152" s="336"/>
      <c r="H152" s="336"/>
      <c r="I152" s="336"/>
      <c r="K152" s="2"/>
    </row>
    <row r="153" spans="1:11" ht="24.6" customHeight="1" x14ac:dyDescent="0.25">
      <c r="A153" s="450" t="s">
        <v>149</v>
      </c>
      <c r="B153" s="450"/>
      <c r="C153" s="450"/>
      <c r="D153" s="450"/>
      <c r="E153" s="450"/>
      <c r="F153" s="450"/>
      <c r="G153" s="450"/>
      <c r="H153" s="450"/>
      <c r="I153" s="450"/>
      <c r="K153" s="2"/>
    </row>
    <row r="154" spans="1:11" x14ac:dyDescent="0.25">
      <c r="A154" s="450" t="s">
        <v>193</v>
      </c>
      <c r="B154" s="450"/>
      <c r="C154" s="450"/>
      <c r="D154" s="450"/>
      <c r="E154" s="450"/>
      <c r="F154" s="450"/>
      <c r="G154" s="450"/>
      <c r="H154" s="450"/>
      <c r="I154" s="450"/>
      <c r="K154" s="2"/>
    </row>
    <row r="155" spans="1:11" ht="25.95" customHeight="1" x14ac:dyDescent="0.25">
      <c r="A155" s="450" t="s">
        <v>153</v>
      </c>
      <c r="B155" s="450"/>
      <c r="C155" s="450"/>
      <c r="D155" s="450"/>
      <c r="E155" s="450"/>
      <c r="F155" s="450"/>
      <c r="G155" s="450"/>
      <c r="H155" s="336"/>
      <c r="I155" s="336"/>
      <c r="K155" s="2"/>
    </row>
    <row r="156" spans="1:11" ht="25.95" customHeight="1" x14ac:dyDescent="0.25">
      <c r="A156" s="458" t="s">
        <v>35</v>
      </c>
      <c r="B156" s="458"/>
      <c r="C156" s="458"/>
      <c r="D156" s="169"/>
      <c r="E156" s="169"/>
      <c r="F156" s="169"/>
      <c r="G156" s="169"/>
      <c r="H156" s="169"/>
      <c r="I156" s="169"/>
    </row>
    <row r="157" spans="1:11" ht="15" customHeight="1" x14ac:dyDescent="0.25">
      <c r="A157" s="458" t="s">
        <v>165</v>
      </c>
      <c r="B157" s="458"/>
      <c r="C157" s="458"/>
      <c r="D157" s="458"/>
      <c r="E157" s="458"/>
      <c r="F157" s="458"/>
      <c r="G157" s="21"/>
      <c r="H157" s="7"/>
      <c r="I157" s="22"/>
    </row>
    <row r="158" spans="1:11" ht="15" customHeight="1" x14ac:dyDescent="0.25">
      <c r="A158" s="458" t="s">
        <v>68</v>
      </c>
      <c r="B158" s="458"/>
      <c r="C158" s="458"/>
      <c r="D158" s="458"/>
      <c r="E158" s="458"/>
      <c r="F158" s="458"/>
      <c r="G158" s="25"/>
      <c r="H158" s="25"/>
      <c r="I158" s="25"/>
    </row>
    <row r="159" spans="1:11" ht="15" customHeight="1" x14ac:dyDescent="0.25">
      <c r="A159" s="458" t="s">
        <v>9</v>
      </c>
      <c r="B159" s="458"/>
      <c r="C159" s="458"/>
      <c r="D159" s="458"/>
      <c r="E159" s="458"/>
      <c r="F159" s="458"/>
      <c r="G159" s="25"/>
      <c r="H159" s="25"/>
      <c r="I159" s="25"/>
    </row>
    <row r="160" spans="1:11" x14ac:dyDescent="0.25">
      <c r="C160" s="25"/>
      <c r="D160" s="25"/>
      <c r="E160" s="24"/>
      <c r="F160" s="24"/>
      <c r="G160" s="25"/>
      <c r="H160" s="25"/>
      <c r="I160" s="25"/>
    </row>
  </sheetData>
  <mergeCells count="66">
    <mergeCell ref="I10:I31"/>
    <mergeCell ref="B33:B35"/>
    <mergeCell ref="I33:I35"/>
    <mergeCell ref="A47:I47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A1:I1"/>
    <mergeCell ref="A2:I2"/>
    <mergeCell ref="A3:I3"/>
    <mergeCell ref="A4:I4"/>
    <mergeCell ref="A6:I6"/>
    <mergeCell ref="A54:C54"/>
    <mergeCell ref="A51:C51"/>
    <mergeCell ref="A57:A83"/>
    <mergeCell ref="B57:B79"/>
    <mergeCell ref="B81:B83"/>
    <mergeCell ref="A86:C86"/>
    <mergeCell ref="A88:A90"/>
    <mergeCell ref="B88:B90"/>
    <mergeCell ref="B131:B133"/>
    <mergeCell ref="I131:I133"/>
    <mergeCell ref="A104:A136"/>
    <mergeCell ref="B104:B125"/>
    <mergeCell ref="A100:I100"/>
    <mergeCell ref="I104:I125"/>
    <mergeCell ref="B127:B129"/>
    <mergeCell ref="I127:I129"/>
    <mergeCell ref="B135:C135"/>
    <mergeCell ref="B136:C136"/>
    <mergeCell ref="A93:C93"/>
    <mergeCell ref="A95:A96"/>
    <mergeCell ref="B95:B96"/>
    <mergeCell ref="A138:A143"/>
    <mergeCell ref="B138:C138"/>
    <mergeCell ref="B139:C139"/>
    <mergeCell ref="B140:C140"/>
    <mergeCell ref="B141:C141"/>
    <mergeCell ref="B142:C142"/>
    <mergeCell ref="B143:C143"/>
    <mergeCell ref="A156:C156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2:C152"/>
    <mergeCell ref="A155:G155"/>
    <mergeCell ref="A158:C158"/>
    <mergeCell ref="D158:F158"/>
    <mergeCell ref="A159:C159"/>
    <mergeCell ref="D159:F159"/>
    <mergeCell ref="A157:F157"/>
  </mergeCells>
  <conditionalFormatting sqref="H9">
    <cfRule type="iconSet" priority="39">
      <iconSet>
        <cfvo type="percent" val="0"/>
        <cfvo type="num" val="0.95" gte="0"/>
        <cfvo type="num" val="1" gte="0"/>
      </iconSet>
    </cfRule>
    <cfRule type="iconSet" priority="41">
      <iconSet>
        <cfvo type="percent" val="0"/>
        <cfvo type="num" val="0.95"/>
        <cfvo type="num" val="1"/>
      </iconSet>
    </cfRule>
    <cfRule type="iconSet" priority="40">
      <iconSet>
        <cfvo type="percent" val="0"/>
        <cfvo type="num" val="0.95" gte="0"/>
        <cfvo type="num" val="0.99" gte="0"/>
      </iconSet>
    </cfRule>
  </conditionalFormatting>
  <conditionalFormatting sqref="H10">
    <cfRule type="iconSet" priority="37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5">
      <iconSet>
        <cfvo type="percent" val="0"/>
        <cfvo type="num" val="0.95"/>
        <cfvo type="num" val="1"/>
      </iconSet>
    </cfRule>
  </conditionalFormatting>
  <conditionalFormatting sqref="H17">
    <cfRule type="iconSet" priority="25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 gte="0"/>
        <cfvo type="num" val="0.99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8">
      <iconSet>
        <cfvo type="percent" val="0"/>
        <cfvo type="num" val="0.95" gte="0"/>
        <cfvo type="num" val="1" gte="0"/>
      </iconSet>
    </cfRule>
  </conditionalFormatting>
  <conditionalFormatting sqref="H18">
    <cfRule type="iconSet" priority="22">
      <iconSet>
        <cfvo type="percent" val="0"/>
        <cfvo type="num" val="0.95" gte="0"/>
        <cfvo type="num" val="0.99" gte="0"/>
      </iconSet>
    </cfRule>
    <cfRule type="iconSet" priority="23">
      <iconSet>
        <cfvo type="percent" val="0"/>
        <cfvo type="num" val="0.95" gte="0"/>
        <cfvo type="num" val="1" gte="0"/>
      </iconSet>
    </cfRule>
    <cfRule type="iconSet" priority="24">
      <iconSet>
        <cfvo type="percent" val="0"/>
        <cfvo type="num" val="0.95" gte="0"/>
        <cfvo type="num" val="1" gte="0"/>
      </iconSet>
    </cfRule>
    <cfRule type="iconSet" priority="21">
      <iconSet>
        <cfvo type="percent" val="0"/>
        <cfvo type="num" val="0.95"/>
        <cfvo type="num" val="1"/>
      </iconSet>
    </cfRule>
  </conditionalFormatting>
  <conditionalFormatting sqref="H20:H21">
    <cfRule type="iconSet" priority="32">
      <iconSet>
        <cfvo type="percent" val="0"/>
        <cfvo type="num" val="0.95"/>
        <cfvo type="num" val="1"/>
      </iconSet>
    </cfRule>
  </conditionalFormatting>
  <conditionalFormatting sqref="H23:H29">
    <cfRule type="iconSet" priority="268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270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275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2">
      <iconSet>
        <cfvo type="percent" val="0"/>
        <cfvo type="num" val="0.95"/>
        <cfvo type="num" val="1"/>
      </iconSet>
    </cfRule>
  </conditionalFormatting>
  <conditionalFormatting sqref="H31">
    <cfRule type="iconSet" priority="36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4">
      <iconSet>
        <cfvo type="percent" val="0"/>
        <cfvo type="num" val="0.95"/>
        <cfvo type="num" val="1"/>
      </iconSet>
    </cfRule>
  </conditionalFormatting>
  <conditionalFormatting sqref="H33:H37 H20:H22">
    <cfRule type="iconSet" priority="33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8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30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1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50">
      <iconSet>
        <cfvo type="percent" val="0"/>
        <cfvo type="num" val="0.95"/>
        <cfvo type="num" val="1"/>
      </iconSet>
    </cfRule>
  </conditionalFormatting>
  <conditionalFormatting sqref="H105:H110 H113">
    <cfRule type="iconSet" priority="48">
      <iconSet>
        <cfvo type="percent" val="0"/>
        <cfvo type="num" val="0.95"/>
        <cfvo type="num" val="1"/>
      </iconSet>
    </cfRule>
  </conditionalFormatting>
  <conditionalFormatting sqref="H111">
    <cfRule type="iconSet" priority="16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/>
        <cfvo type="num" val="1"/>
      </iconSet>
    </cfRule>
    <cfRule type="iconSet" priority="14">
      <iconSet>
        <cfvo type="percent" val="0"/>
        <cfvo type="num" val="0.95" gte="0"/>
        <cfvo type="num" val="0.99" gte="0"/>
      </iconSet>
    </cfRule>
    <cfRule type="iconSet" priority="15">
      <iconSet>
        <cfvo type="percent" val="0"/>
        <cfvo type="num" val="0.95" gte="0"/>
        <cfvo type="num" val="1" gte="0"/>
      </iconSet>
    </cfRule>
  </conditionalFormatting>
  <conditionalFormatting sqref="H112">
    <cfRule type="iconSet" priority="17">
      <iconSet>
        <cfvo type="percent" val="0"/>
        <cfvo type="num" val="0.95"/>
        <cfvo type="num" val="1"/>
      </iconSet>
    </cfRule>
    <cfRule type="iconSet" priority="20">
      <iconSet>
        <cfvo type="percent" val="0"/>
        <cfvo type="num" val="0.95" gte="0"/>
        <cfvo type="num" val="1" gte="0"/>
      </iconSet>
    </cfRule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45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263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267">
      <iconSet>
        <cfvo type="percent" val="0"/>
        <cfvo type="num" val="0.95"/>
        <cfvo type="num" val="1"/>
      </iconSet>
    </cfRule>
  </conditionalFormatting>
  <conditionalFormatting sqref="H123">
    <cfRule type="iconSet" priority="6">
      <iconSet>
        <cfvo type="percent" val="0"/>
        <cfvo type="num" val="0.95" gte="0"/>
        <cfvo type="num" val="0.99" gte="0"/>
      </iconSet>
    </cfRule>
    <cfRule type="iconSet" priority="7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 gte="0"/>
        <cfvo type="num" val="1" gte="0"/>
      </iconSet>
    </cfRule>
    <cfRule type="iconSet" priority="5">
      <iconSet>
        <cfvo type="percent" val="0"/>
        <cfvo type="num" val="0.95"/>
        <cfvo type="num" val="1"/>
      </iconSet>
    </cfRule>
  </conditionalFormatting>
  <conditionalFormatting sqref="H124">
    <cfRule type="iconSet" priority="12">
      <iconSet>
        <cfvo type="percent" val="0"/>
        <cfvo type="num" val="0.95" gte="0"/>
        <cfvo type="num" val="1" gte="0"/>
      </iconSet>
    </cfRule>
    <cfRule type="iconSet" priority="10">
      <iconSet>
        <cfvo type="percent" val="0"/>
        <cfvo type="num" val="0.95" gte="0"/>
        <cfvo type="num" val="0.99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9">
      <iconSet>
        <cfvo type="percent" val="0"/>
        <cfvo type="num" val="0.95"/>
        <cfvo type="num" val="1"/>
      </iconSet>
    </cfRule>
  </conditionalFormatting>
  <conditionalFormatting sqref="H125 H117:H122 H104:H110 H113">
    <cfRule type="iconSet" priority="58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9">
      <iconSet>
        <cfvo type="percent" val="0"/>
        <cfvo type="num" val="0.95"/>
        <cfvo type="num" val="1"/>
      </iconSet>
    </cfRule>
  </conditionalFormatting>
  <conditionalFormatting sqref="H127:H135 H114:H116">
    <cfRule type="iconSet" priority="46">
      <iconSet>
        <cfvo type="percent" val="0"/>
        <cfvo type="num" val="0.95"/>
        <cfvo type="num" val="1"/>
      </iconSet>
    </cfRule>
  </conditionalFormatting>
  <conditionalFormatting sqref="H137 H104:H110 H125:H135 H113:H122">
    <cfRule type="iconSet" priority="51">
      <iconSet>
        <cfvo type="percent" val="0"/>
        <cfvo type="num" val="0.95" gte="0"/>
        <cfvo type="num" val="0.99" gte="0"/>
      </iconSet>
    </cfRule>
  </conditionalFormatting>
  <conditionalFormatting sqref="H137 H127:H135 H114:H116">
    <cfRule type="iconSet" priority="47">
      <iconSet>
        <cfvo type="percent" val="0"/>
        <cfvo type="num" val="0.95"/>
        <cfvo type="num" val="1"/>
      </iconSet>
    </cfRule>
  </conditionalFormatting>
  <conditionalFormatting sqref="H138:H143">
    <cfRule type="iconSet" priority="43">
      <iconSet>
        <cfvo type="percent" val="0"/>
        <cfvo type="num" val="0.95"/>
        <cfvo type="num" val="1"/>
      </iconSet>
    </cfRule>
    <cfRule type="iconSet" priority="44">
      <iconSet>
        <cfvo type="percent" val="0"/>
        <cfvo type="num" val="0.95" gte="0"/>
        <cfvo type="num" val="0.99" gte="0"/>
      </iconSet>
    </cfRule>
    <cfRule type="iconSet" priority="42">
      <iconSet>
        <cfvo type="percent" val="0"/>
        <cfvo type="num" val="0.95"/>
        <cfvo type="num" val="1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160"/>
  <sheetViews>
    <sheetView showGridLines="0" topLeftCell="A100" zoomScaleNormal="100" zoomScaleSheetLayoutView="85" workbookViewId="0">
      <selection activeCell="G111" sqref="G111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43" t="s">
        <v>52</v>
      </c>
      <c r="B1" s="443"/>
      <c r="C1" s="443"/>
      <c r="D1" s="443"/>
      <c r="E1" s="443"/>
      <c r="F1" s="443"/>
      <c r="G1" s="443"/>
      <c r="H1" s="443"/>
      <c r="I1" s="443"/>
    </row>
    <row r="2" spans="1:14" ht="17.399999999999999" x14ac:dyDescent="0.25">
      <c r="A2" s="444" t="s">
        <v>53</v>
      </c>
      <c r="B2" s="444"/>
      <c r="C2" s="444"/>
      <c r="D2" s="444"/>
      <c r="E2" s="444"/>
      <c r="F2" s="444"/>
      <c r="G2" s="444"/>
      <c r="H2" s="444"/>
      <c r="I2" s="444"/>
    </row>
    <row r="3" spans="1:14" ht="20.25" customHeight="1" x14ac:dyDescent="0.25">
      <c r="A3" s="445" t="s">
        <v>167</v>
      </c>
      <c r="B3" s="445"/>
      <c r="C3" s="445"/>
      <c r="D3" s="445"/>
      <c r="E3" s="445"/>
      <c r="F3" s="445"/>
      <c r="G3" s="445"/>
      <c r="H3" s="445"/>
      <c r="I3" s="445"/>
    </row>
    <row r="4" spans="1:14" ht="17.25" customHeight="1" x14ac:dyDescent="0.25">
      <c r="A4" s="446" t="s">
        <v>73</v>
      </c>
      <c r="B4" s="446"/>
      <c r="C4" s="446"/>
      <c r="D4" s="446"/>
      <c r="E4" s="446"/>
      <c r="F4" s="446"/>
      <c r="G4" s="446"/>
      <c r="H4" s="446"/>
      <c r="I4" s="446"/>
      <c r="K4" s="22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47" t="s">
        <v>42</v>
      </c>
      <c r="B6" s="448"/>
      <c r="C6" s="448"/>
      <c r="D6" s="448"/>
      <c r="E6" s="448"/>
      <c r="F6" s="448"/>
      <c r="G6" s="448"/>
      <c r="H6" s="448"/>
      <c r="I6" s="449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142</v>
      </c>
      <c r="E8" s="6"/>
      <c r="F8" s="43" t="s">
        <v>140</v>
      </c>
      <c r="G8" s="43" t="s">
        <v>141</v>
      </c>
      <c r="H8" s="6"/>
      <c r="I8" s="43" t="s">
        <v>143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33" t="s">
        <v>20</v>
      </c>
      <c r="B10" s="434" t="s">
        <v>21</v>
      </c>
      <c r="C10" s="99" t="s">
        <v>1</v>
      </c>
      <c r="D10" s="131">
        <f t="shared" ref="D10:D20" si="0">D104</f>
        <v>0</v>
      </c>
      <c r="E10" s="116"/>
      <c r="F10" s="131">
        <f>F104-F57</f>
        <v>0</v>
      </c>
      <c r="G10" s="131">
        <f>G104-G57</f>
        <v>0</v>
      </c>
      <c r="H10" s="11"/>
      <c r="I10" s="437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33"/>
      <c r="B11" s="435"/>
      <c r="C11" s="100" t="s">
        <v>43</v>
      </c>
      <c r="D11" s="37">
        <f t="shared" si="0"/>
        <v>0</v>
      </c>
      <c r="E11" s="116"/>
      <c r="F11" s="37">
        <f>F105-F58</f>
        <v>0</v>
      </c>
      <c r="G11" s="37">
        <f>G105-G58</f>
        <v>0</v>
      </c>
      <c r="I11" s="438"/>
      <c r="J11" s="12"/>
      <c r="K11" s="122"/>
      <c r="L11" s="122"/>
      <c r="M11" s="122"/>
      <c r="N11" s="122"/>
    </row>
    <row r="12" spans="1:14" s="199" customFormat="1" ht="15.9" customHeight="1" outlineLevel="1" x14ac:dyDescent="0.25">
      <c r="A12" s="433"/>
      <c r="B12" s="435"/>
      <c r="C12" s="196" t="s">
        <v>161</v>
      </c>
      <c r="D12" s="197">
        <f t="shared" si="0"/>
        <v>0</v>
      </c>
      <c r="E12" s="201"/>
      <c r="F12" s="197">
        <f>F106</f>
        <v>0</v>
      </c>
      <c r="G12" s="197">
        <f>G106</f>
        <v>0</v>
      </c>
      <c r="I12" s="438"/>
      <c r="J12" s="198"/>
      <c r="K12" s="202"/>
      <c r="L12" s="202"/>
      <c r="M12" s="202"/>
      <c r="N12" s="202"/>
    </row>
    <row r="13" spans="1:14" ht="15.9" customHeight="1" outlineLevel="1" x14ac:dyDescent="0.25">
      <c r="A13" s="433"/>
      <c r="B13" s="435"/>
      <c r="C13" s="100" t="s">
        <v>15</v>
      </c>
      <c r="D13" s="37">
        <f t="shared" si="0"/>
        <v>0</v>
      </c>
      <c r="E13" s="116"/>
      <c r="F13" s="37">
        <v>0</v>
      </c>
      <c r="G13" s="37">
        <f t="shared" ref="G13:G20" si="1">G107-G59</f>
        <v>0</v>
      </c>
      <c r="I13" s="438"/>
      <c r="K13" s="122"/>
      <c r="L13" s="122"/>
      <c r="M13" s="122"/>
      <c r="N13" s="122"/>
    </row>
    <row r="14" spans="1:14" ht="15.9" customHeight="1" outlineLevel="1" x14ac:dyDescent="0.25">
      <c r="A14" s="433"/>
      <c r="B14" s="435"/>
      <c r="C14" s="100" t="s">
        <v>44</v>
      </c>
      <c r="D14" s="147">
        <f t="shared" si="0"/>
        <v>0</v>
      </c>
      <c r="E14" s="117"/>
      <c r="F14" s="147">
        <f t="shared" ref="F14:F20" si="2">F108-F60</f>
        <v>0</v>
      </c>
      <c r="G14" s="147">
        <f t="shared" si="1"/>
        <v>0</v>
      </c>
      <c r="H14" s="69"/>
      <c r="I14" s="438"/>
      <c r="K14" s="122"/>
      <c r="L14" s="122"/>
      <c r="M14" s="122"/>
      <c r="N14" s="122"/>
    </row>
    <row r="15" spans="1:14" ht="15.9" customHeight="1" outlineLevel="1" x14ac:dyDescent="0.25">
      <c r="A15" s="433"/>
      <c r="B15" s="435"/>
      <c r="C15" s="101" t="s">
        <v>14</v>
      </c>
      <c r="D15" s="37">
        <f t="shared" si="0"/>
        <v>0</v>
      </c>
      <c r="E15" s="116"/>
      <c r="F15" s="147">
        <f t="shared" si="2"/>
        <v>0</v>
      </c>
      <c r="G15" s="147">
        <f t="shared" si="1"/>
        <v>0</v>
      </c>
      <c r="I15" s="438"/>
      <c r="K15" s="122"/>
      <c r="L15" s="122"/>
      <c r="M15" s="122"/>
      <c r="N15" s="122"/>
    </row>
    <row r="16" spans="1:14" ht="15.9" customHeight="1" outlineLevel="1" x14ac:dyDescent="0.25">
      <c r="A16" s="433"/>
      <c r="B16" s="435"/>
      <c r="C16" s="101" t="s">
        <v>13</v>
      </c>
      <c r="D16" s="37">
        <f t="shared" si="0"/>
        <v>0</v>
      </c>
      <c r="E16" s="116"/>
      <c r="F16" s="147">
        <f t="shared" si="2"/>
        <v>0</v>
      </c>
      <c r="G16" s="147">
        <f t="shared" si="1"/>
        <v>0</v>
      </c>
      <c r="I16" s="438"/>
      <c r="K16" s="122"/>
      <c r="L16" s="122"/>
      <c r="M16" s="122"/>
      <c r="N16" s="122"/>
    </row>
    <row r="17" spans="1:14" ht="15.9" customHeight="1" outlineLevel="1" x14ac:dyDescent="0.25">
      <c r="A17" s="433"/>
      <c r="B17" s="435"/>
      <c r="C17" s="101" t="s">
        <v>12</v>
      </c>
      <c r="D17" s="37">
        <f t="shared" si="0"/>
        <v>0</v>
      </c>
      <c r="E17" s="116"/>
      <c r="F17" s="147">
        <f t="shared" si="2"/>
        <v>0</v>
      </c>
      <c r="G17" s="147">
        <f t="shared" si="1"/>
        <v>0</v>
      </c>
      <c r="I17" s="438"/>
      <c r="K17" s="122"/>
      <c r="L17" s="122"/>
      <c r="M17" s="122"/>
      <c r="N17" s="122"/>
    </row>
    <row r="18" spans="1:14" ht="15.9" customHeight="1" outlineLevel="1" x14ac:dyDescent="0.25">
      <c r="A18" s="433"/>
      <c r="B18" s="435"/>
      <c r="C18" s="101" t="s">
        <v>63</v>
      </c>
      <c r="D18" s="37">
        <f t="shared" si="0"/>
        <v>0</v>
      </c>
      <c r="E18" s="116"/>
      <c r="F18" s="147">
        <f t="shared" si="2"/>
        <v>0</v>
      </c>
      <c r="G18" s="147">
        <f t="shared" si="1"/>
        <v>0</v>
      </c>
      <c r="I18" s="438"/>
      <c r="K18" s="122"/>
      <c r="L18" s="122"/>
      <c r="M18" s="122"/>
      <c r="N18" s="122"/>
    </row>
    <row r="19" spans="1:14" ht="15.9" hidden="1" customHeight="1" outlineLevel="1" x14ac:dyDescent="0.25">
      <c r="A19" s="433"/>
      <c r="B19" s="435"/>
      <c r="C19" s="101" t="s">
        <v>67</v>
      </c>
      <c r="D19" s="37">
        <f t="shared" si="0"/>
        <v>0</v>
      </c>
      <c r="E19" s="116"/>
      <c r="F19" s="147">
        <f t="shared" si="2"/>
        <v>0</v>
      </c>
      <c r="G19" s="147">
        <f t="shared" si="1"/>
        <v>0</v>
      </c>
      <c r="I19" s="438"/>
      <c r="K19" s="122"/>
      <c r="L19" s="122"/>
      <c r="M19" s="122"/>
      <c r="N19" s="122"/>
    </row>
    <row r="20" spans="1:14" ht="15.9" customHeight="1" x14ac:dyDescent="0.25">
      <c r="A20" s="433"/>
      <c r="B20" s="435"/>
      <c r="C20" s="102" t="s">
        <v>151</v>
      </c>
      <c r="D20" s="37">
        <f t="shared" si="0"/>
        <v>0</v>
      </c>
      <c r="E20" s="116"/>
      <c r="F20" s="147">
        <f t="shared" si="2"/>
        <v>0</v>
      </c>
      <c r="G20" s="147">
        <f t="shared" si="1"/>
        <v>0</v>
      </c>
      <c r="H20" s="11"/>
      <c r="I20" s="438"/>
      <c r="J20" s="12"/>
      <c r="K20" s="122"/>
      <c r="L20" s="122"/>
      <c r="M20" s="122"/>
      <c r="N20" s="122"/>
    </row>
    <row r="21" spans="1:14" ht="15.9" customHeight="1" x14ac:dyDescent="0.25">
      <c r="A21" s="433"/>
      <c r="B21" s="435"/>
      <c r="C21" s="102" t="s">
        <v>41</v>
      </c>
      <c r="D21" s="37">
        <f t="shared" ref="D21:D27" si="3">D115</f>
        <v>0</v>
      </c>
      <c r="E21" s="116"/>
      <c r="F21" s="147">
        <f t="shared" ref="F21:G27" si="4">F115-F67</f>
        <v>0</v>
      </c>
      <c r="G21" s="147">
        <f t="shared" si="4"/>
        <v>0</v>
      </c>
      <c r="H21" s="11"/>
      <c r="I21" s="438"/>
      <c r="J21" s="12"/>
      <c r="K21" s="122"/>
      <c r="L21" s="122"/>
      <c r="M21" s="122"/>
      <c r="N21" s="122"/>
    </row>
    <row r="22" spans="1:14" s="5" customFormat="1" ht="15.9" customHeight="1" x14ac:dyDescent="0.25">
      <c r="A22" s="433"/>
      <c r="B22" s="435"/>
      <c r="C22" s="103" t="s">
        <v>18</v>
      </c>
      <c r="D22" s="37">
        <f t="shared" si="3"/>
        <v>0</v>
      </c>
      <c r="E22" s="116"/>
      <c r="F22" s="147">
        <f t="shared" si="4"/>
        <v>0</v>
      </c>
      <c r="G22" s="147">
        <f t="shared" si="4"/>
        <v>0</v>
      </c>
      <c r="H22" s="7"/>
      <c r="I22" s="438"/>
      <c r="K22" s="122"/>
      <c r="L22" s="122"/>
      <c r="M22" s="122"/>
      <c r="N22" s="122"/>
    </row>
    <row r="23" spans="1:14" ht="15.9" customHeight="1" x14ac:dyDescent="0.25">
      <c r="A23" s="433"/>
      <c r="B23" s="435"/>
      <c r="C23" s="103" t="s">
        <v>5</v>
      </c>
      <c r="D23" s="37">
        <f t="shared" si="3"/>
        <v>0</v>
      </c>
      <c r="E23" s="116"/>
      <c r="F23" s="147">
        <f t="shared" si="4"/>
        <v>0</v>
      </c>
      <c r="G23" s="147">
        <f t="shared" si="4"/>
        <v>0</v>
      </c>
      <c r="H23" s="11"/>
      <c r="I23" s="438"/>
      <c r="J23" s="5"/>
      <c r="K23" s="122"/>
      <c r="L23" s="122"/>
      <c r="M23" s="122"/>
      <c r="N23" s="122"/>
    </row>
    <row r="24" spans="1:14" ht="15.9" customHeight="1" x14ac:dyDescent="0.25">
      <c r="A24" s="433"/>
      <c r="B24" s="435"/>
      <c r="C24" s="103" t="s">
        <v>6</v>
      </c>
      <c r="D24" s="37">
        <f t="shared" si="3"/>
        <v>0</v>
      </c>
      <c r="E24" s="116"/>
      <c r="F24" s="147">
        <f t="shared" si="4"/>
        <v>0</v>
      </c>
      <c r="G24" s="147">
        <f t="shared" si="4"/>
        <v>0</v>
      </c>
      <c r="H24" s="11"/>
      <c r="I24" s="438"/>
      <c r="J24" s="5"/>
      <c r="K24" s="122"/>
      <c r="L24" s="122"/>
      <c r="M24" s="122"/>
      <c r="N24" s="122"/>
    </row>
    <row r="25" spans="1:14" ht="15.9" customHeight="1" x14ac:dyDescent="0.25">
      <c r="A25" s="433"/>
      <c r="B25" s="435"/>
      <c r="C25" s="103" t="s">
        <v>16</v>
      </c>
      <c r="D25" s="37">
        <f t="shared" si="3"/>
        <v>0</v>
      </c>
      <c r="E25" s="116"/>
      <c r="F25" s="147">
        <f t="shared" si="4"/>
        <v>0</v>
      </c>
      <c r="G25" s="147">
        <f t="shared" si="4"/>
        <v>0</v>
      </c>
      <c r="H25" s="11"/>
      <c r="I25" s="438"/>
      <c r="J25" s="15"/>
      <c r="K25" s="122"/>
      <c r="L25" s="122"/>
      <c r="M25" s="122"/>
      <c r="N25" s="122"/>
    </row>
    <row r="26" spans="1:14" ht="15.9" customHeight="1" x14ac:dyDescent="0.25">
      <c r="A26" s="433"/>
      <c r="B26" s="435"/>
      <c r="C26" s="103" t="s">
        <v>7</v>
      </c>
      <c r="D26" s="37">
        <f t="shared" si="3"/>
        <v>0</v>
      </c>
      <c r="E26" s="116"/>
      <c r="F26" s="147">
        <f t="shared" si="4"/>
        <v>0</v>
      </c>
      <c r="G26" s="147">
        <f t="shared" si="4"/>
        <v>0</v>
      </c>
      <c r="H26" s="11"/>
      <c r="I26" s="438"/>
      <c r="J26" s="5"/>
      <c r="K26" s="122"/>
      <c r="L26" s="122"/>
      <c r="M26" s="122"/>
      <c r="N26" s="122"/>
    </row>
    <row r="27" spans="1:14" ht="15.9" customHeight="1" x14ac:dyDescent="0.25">
      <c r="A27" s="433"/>
      <c r="B27" s="435"/>
      <c r="C27" s="103" t="s">
        <v>17</v>
      </c>
      <c r="D27" s="37">
        <f t="shared" si="3"/>
        <v>0</v>
      </c>
      <c r="E27" s="116"/>
      <c r="F27" s="147">
        <f t="shared" si="4"/>
        <v>0</v>
      </c>
      <c r="G27" s="147">
        <f t="shared" si="4"/>
        <v>0</v>
      </c>
      <c r="H27" s="11"/>
      <c r="I27" s="438"/>
      <c r="K27" s="122"/>
      <c r="L27" s="122"/>
      <c r="M27" s="122"/>
      <c r="N27" s="122"/>
    </row>
    <row r="28" spans="1:14" ht="15.9" customHeight="1" x14ac:dyDescent="0.25">
      <c r="A28" s="433"/>
      <c r="B28" s="435"/>
      <c r="C28" s="103" t="s">
        <v>57</v>
      </c>
      <c r="D28" s="37">
        <f t="shared" ref="D28:D30" si="5">D122</f>
        <v>0</v>
      </c>
      <c r="E28" s="116"/>
      <c r="F28" s="37">
        <f t="shared" ref="F28:G30" si="6">F122-F76</f>
        <v>0</v>
      </c>
      <c r="G28" s="37">
        <f t="shared" si="6"/>
        <v>0</v>
      </c>
      <c r="H28" s="11"/>
      <c r="I28" s="438"/>
      <c r="K28" s="122"/>
      <c r="L28" s="122"/>
      <c r="M28" s="122"/>
      <c r="N28" s="122"/>
    </row>
    <row r="29" spans="1:14" ht="15.9" customHeight="1" x14ac:dyDescent="0.25">
      <c r="A29" s="433"/>
      <c r="B29" s="435"/>
      <c r="C29" s="103" t="s">
        <v>58</v>
      </c>
      <c r="D29" s="37">
        <f t="shared" si="5"/>
        <v>0</v>
      </c>
      <c r="E29" s="116"/>
      <c r="F29" s="37">
        <f t="shared" si="6"/>
        <v>0</v>
      </c>
      <c r="G29" s="37">
        <f t="shared" si="6"/>
        <v>0</v>
      </c>
      <c r="H29" s="11"/>
      <c r="I29" s="438"/>
      <c r="K29" s="122"/>
      <c r="L29" s="122"/>
      <c r="M29" s="122"/>
      <c r="N29" s="122"/>
    </row>
    <row r="30" spans="1:14" ht="15.9" customHeight="1" x14ac:dyDescent="0.25">
      <c r="A30" s="433"/>
      <c r="B30" s="435"/>
      <c r="C30" s="73" t="s">
        <v>74</v>
      </c>
      <c r="D30" s="37">
        <f t="shared" si="5"/>
        <v>0</v>
      </c>
      <c r="E30" s="116"/>
      <c r="F30" s="386">
        <f t="shared" si="6"/>
        <v>0</v>
      </c>
      <c r="G30" s="37">
        <f t="shared" si="6"/>
        <v>0</v>
      </c>
      <c r="H30" s="7"/>
      <c r="I30" s="438"/>
      <c r="J30" s="5"/>
      <c r="K30" s="122"/>
      <c r="L30" s="122"/>
      <c r="M30" s="122"/>
      <c r="N30" s="122"/>
    </row>
    <row r="31" spans="1:14" s="7" customFormat="1" ht="18" customHeight="1" x14ac:dyDescent="0.3">
      <c r="A31" s="433"/>
      <c r="B31" s="436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39"/>
      <c r="J31" s="16"/>
      <c r="K31" s="132"/>
      <c r="L31" s="132"/>
      <c r="M31" s="132"/>
      <c r="N31" s="132"/>
    </row>
    <row r="32" spans="1:14" ht="6.6" customHeight="1" x14ac:dyDescent="0.3">
      <c r="A32" s="433"/>
      <c r="B32" s="22"/>
      <c r="C32" s="35"/>
      <c r="D32" s="18"/>
      <c r="E32" s="18"/>
      <c r="F32" s="18"/>
      <c r="G32" s="18"/>
      <c r="H32" s="7"/>
      <c r="I32" s="36"/>
      <c r="J32" s="5"/>
      <c r="K32" s="132"/>
      <c r="L32" s="132"/>
      <c r="M32" s="132"/>
      <c r="N32" s="132"/>
    </row>
    <row r="33" spans="1:14" ht="18.75" customHeight="1" x14ac:dyDescent="0.25">
      <c r="A33" s="433"/>
      <c r="B33" s="440" t="s">
        <v>22</v>
      </c>
      <c r="C33" s="38" t="s">
        <v>38</v>
      </c>
      <c r="D33" s="39">
        <f>D127</f>
        <v>0</v>
      </c>
      <c r="E33" s="119"/>
      <c r="F33" s="39">
        <f>F127-F81</f>
        <v>0</v>
      </c>
      <c r="G33" s="39">
        <f>G127-G81</f>
        <v>0</v>
      </c>
      <c r="H33" s="7"/>
      <c r="I33" s="437" t="e">
        <f>+G35/G40</f>
        <v>#DIV/0!</v>
      </c>
      <c r="K33" s="132"/>
      <c r="L33" s="132"/>
      <c r="M33" s="132"/>
      <c r="N33" s="132"/>
    </row>
    <row r="34" spans="1:14" ht="18.75" customHeight="1" x14ac:dyDescent="0.25">
      <c r="A34" s="433"/>
      <c r="B34" s="441"/>
      <c r="C34" s="40" t="s">
        <v>39</v>
      </c>
      <c r="D34" s="37">
        <f>D128</f>
        <v>0</v>
      </c>
      <c r="E34" s="119"/>
      <c r="F34" s="37">
        <f>F128-F82</f>
        <v>0</v>
      </c>
      <c r="G34" s="37">
        <f>G128-G82</f>
        <v>0</v>
      </c>
      <c r="H34" s="7"/>
      <c r="I34" s="438"/>
      <c r="K34" s="132"/>
      <c r="L34" s="132"/>
      <c r="M34" s="132"/>
      <c r="N34" s="132"/>
    </row>
    <row r="35" spans="1:14" s="7" customFormat="1" ht="18.75" customHeight="1" x14ac:dyDescent="0.25">
      <c r="A35" s="433"/>
      <c r="B35" s="442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39"/>
      <c r="K35" s="122"/>
      <c r="L35" s="132"/>
    </row>
    <row r="36" spans="1:14" s="7" customFormat="1" ht="15.6" x14ac:dyDescent="0.3">
      <c r="A36" s="433"/>
      <c r="B36" s="22"/>
      <c r="C36" s="19"/>
      <c r="D36" s="95"/>
      <c r="E36" s="95"/>
      <c r="F36" s="95"/>
      <c r="G36" s="95"/>
      <c r="H36" s="11"/>
      <c r="I36" s="36"/>
      <c r="K36" s="122"/>
      <c r="L36" s="132"/>
    </row>
    <row r="37" spans="1:14" s="7" customFormat="1" ht="15.75" customHeight="1" x14ac:dyDescent="0.3">
      <c r="A37" s="433"/>
      <c r="B37" s="425" t="s">
        <v>24</v>
      </c>
      <c r="C37" s="425"/>
      <c r="D37" s="50">
        <f t="shared" ref="D37:F37" si="7">D40-D38</f>
        <v>0</v>
      </c>
      <c r="F37" s="50">
        <f t="shared" si="7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33"/>
      <c r="B38" s="425" t="s">
        <v>25</v>
      </c>
      <c r="C38" s="425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26" t="s">
        <v>26</v>
      </c>
      <c r="B40" s="427" t="s">
        <v>75</v>
      </c>
      <c r="C40" s="428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110"/>
      <c r="K40" s="127"/>
      <c r="L40" s="26"/>
    </row>
    <row r="41" spans="1:14" ht="14.25" customHeight="1" x14ac:dyDescent="0.25">
      <c r="A41" s="426"/>
      <c r="B41" s="429" t="s">
        <v>49</v>
      </c>
      <c r="C41" s="430"/>
      <c r="D41" s="41"/>
      <c r="E41" s="7"/>
      <c r="F41" s="223">
        <f>F139</f>
        <v>0</v>
      </c>
      <c r="G41" s="223">
        <f>G139</f>
        <v>0</v>
      </c>
      <c r="H41" s="11"/>
      <c r="I41" s="283"/>
      <c r="K41" s="2"/>
      <c r="L41" s="26"/>
    </row>
    <row r="42" spans="1:14" ht="14.25" customHeight="1" x14ac:dyDescent="0.25">
      <c r="A42" s="426"/>
      <c r="B42" s="429" t="s">
        <v>50</v>
      </c>
      <c r="C42" s="430"/>
      <c r="D42" s="41"/>
      <c r="E42" s="7"/>
      <c r="F42" s="223">
        <f>F140</f>
        <v>0</v>
      </c>
      <c r="G42" s="223">
        <f>G140</f>
        <v>0</v>
      </c>
      <c r="H42" s="11"/>
      <c r="I42" s="104"/>
      <c r="K42" s="2"/>
      <c r="L42" s="26"/>
    </row>
    <row r="43" spans="1:14" ht="25.5" customHeight="1" x14ac:dyDescent="0.25">
      <c r="A43" s="426"/>
      <c r="B43" s="427" t="s">
        <v>76</v>
      </c>
      <c r="C43" s="428"/>
      <c r="D43" s="44">
        <f>+D40</f>
        <v>0</v>
      </c>
      <c r="E43" s="62"/>
      <c r="F43" s="46">
        <f t="shared" ref="F43" si="8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26"/>
      <c r="B44" s="429" t="s">
        <v>77</v>
      </c>
      <c r="C44" s="430"/>
      <c r="D44" s="52"/>
      <c r="E44" s="62"/>
      <c r="F44" s="223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26"/>
      <c r="B45" s="431" t="s">
        <v>84</v>
      </c>
      <c r="C45" s="432"/>
      <c r="D45" s="44">
        <f>+D43</f>
        <v>0</v>
      </c>
      <c r="E45" s="62"/>
      <c r="F45" s="47">
        <f t="shared" ref="F45:G45" si="9">+F43-F44</f>
        <v>0</v>
      </c>
      <c r="G45" s="47">
        <f t="shared" si="9"/>
        <v>0</v>
      </c>
      <c r="H45" s="11"/>
      <c r="I45" s="62"/>
      <c r="K45" s="127"/>
      <c r="L45" s="26"/>
      <c r="M45" s="13"/>
    </row>
    <row r="46" spans="1:14" customFormat="1" ht="26.4" customHeight="1" x14ac:dyDescent="0.3">
      <c r="K46" s="122"/>
      <c r="L46" s="128"/>
    </row>
    <row r="47" spans="1:14" customFormat="1" ht="27.75" customHeight="1" x14ac:dyDescent="0.3">
      <c r="A47" s="420" t="s">
        <v>48</v>
      </c>
      <c r="B47" s="421"/>
      <c r="C47" s="421"/>
      <c r="D47" s="421"/>
      <c r="E47" s="421"/>
      <c r="F47" s="421"/>
      <c r="G47" s="421"/>
      <c r="H47" s="421"/>
      <c r="I47" s="422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26.4" x14ac:dyDescent="0.3">
      <c r="C49" s="42"/>
      <c r="D49" s="174"/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customFormat="1" ht="8.25" customHeight="1" x14ac:dyDescent="0.3">
      <c r="D50" s="128"/>
      <c r="K50" s="122"/>
      <c r="L50" s="128"/>
    </row>
    <row r="51" spans="1:12" customFormat="1" ht="15.6" x14ac:dyDescent="0.3">
      <c r="A51" s="419" t="s">
        <v>47</v>
      </c>
      <c r="B51" s="419"/>
      <c r="C51" s="419"/>
      <c r="F51" s="82">
        <f>F54+F86+F93</f>
        <v>0</v>
      </c>
      <c r="G51" s="82">
        <f>G54+G86+G93</f>
        <v>0</v>
      </c>
      <c r="K51" s="122"/>
      <c r="L51" s="128"/>
    </row>
    <row r="52" spans="1:12" customFormat="1" ht="9.4499999999999993" customHeight="1" x14ac:dyDescent="0.3">
      <c r="D52" s="128"/>
      <c r="K52" s="122"/>
      <c r="L52" s="128"/>
    </row>
    <row r="53" spans="1:12" customFormat="1" ht="9.4499999999999993" customHeight="1" x14ac:dyDescent="0.3">
      <c r="D53" s="128"/>
      <c r="K53" s="122"/>
      <c r="L53" s="128"/>
    </row>
    <row r="54" spans="1:12" s="7" customFormat="1" ht="19.5" customHeight="1" x14ac:dyDescent="0.3">
      <c r="A54" s="423" t="s">
        <v>95</v>
      </c>
      <c r="B54" s="423"/>
      <c r="C54" s="424"/>
      <c r="D54" s="175">
        <f>SUM(D57:D83)</f>
        <v>0</v>
      </c>
      <c r="E54"/>
      <c r="F54" s="261">
        <f>SUM(F66:F78)+F57+F83</f>
        <v>0</v>
      </c>
      <c r="G54" s="261">
        <f>SUM(G66:G78)+G57+G83</f>
        <v>0</v>
      </c>
      <c r="H54"/>
      <c r="I54" s="124"/>
      <c r="J54" s="205"/>
      <c r="K54" s="122"/>
      <c r="L54" s="126"/>
    </row>
    <row r="55" spans="1:12" customFormat="1" ht="6" customHeight="1" x14ac:dyDescent="0.3">
      <c r="K55" s="122"/>
      <c r="L55" s="128"/>
    </row>
    <row r="56" spans="1:12" customFormat="1" ht="6" customHeight="1" outlineLevel="1" x14ac:dyDescent="0.3">
      <c r="K56" s="122"/>
      <c r="L56" s="128"/>
    </row>
    <row r="57" spans="1:12" s="5" customFormat="1" ht="15.9" customHeight="1" outlineLevel="1" x14ac:dyDescent="0.3">
      <c r="A57" s="459" t="s">
        <v>20</v>
      </c>
      <c r="B57" s="475" t="s">
        <v>21</v>
      </c>
      <c r="C57" s="64" t="s">
        <v>1</v>
      </c>
      <c r="D57" s="176"/>
      <c r="E57" s="66"/>
      <c r="F57" s="79"/>
      <c r="G57" s="221">
        <v>0</v>
      </c>
      <c r="H57"/>
      <c r="I57" s="124"/>
    </row>
    <row r="58" spans="1:12" s="5" customFormat="1" ht="15.9" customHeight="1" outlineLevel="1" x14ac:dyDescent="0.3">
      <c r="A58" s="459"/>
      <c r="B58" s="475"/>
      <c r="C58" s="68" t="s">
        <v>11</v>
      </c>
      <c r="D58" s="176"/>
      <c r="E58" s="66"/>
      <c r="F58" s="69"/>
      <c r="G58" s="222">
        <v>0</v>
      </c>
      <c r="H58"/>
      <c r="I58" s="298"/>
      <c r="J58" s="12"/>
    </row>
    <row r="59" spans="1:12" s="5" customFormat="1" ht="15.9" customHeight="1" outlineLevel="1" x14ac:dyDescent="0.3">
      <c r="A59" s="459"/>
      <c r="B59" s="475"/>
      <c r="C59" s="68" t="s">
        <v>15</v>
      </c>
      <c r="D59" s="176"/>
      <c r="E59" s="66"/>
      <c r="F59" s="69"/>
      <c r="G59" s="222">
        <v>0</v>
      </c>
      <c r="H59"/>
      <c r="I59" s="299"/>
      <c r="J59" s="12"/>
    </row>
    <row r="60" spans="1:12" s="5" customFormat="1" ht="15.9" customHeight="1" outlineLevel="1" x14ac:dyDescent="0.3">
      <c r="A60" s="459"/>
      <c r="B60" s="475"/>
      <c r="C60" s="68" t="s">
        <v>2</v>
      </c>
      <c r="D60" s="176"/>
      <c r="E60" s="66"/>
      <c r="F60" s="69"/>
      <c r="G60" s="222">
        <v>0</v>
      </c>
      <c r="H60"/>
      <c r="I60" s="298"/>
      <c r="J60" s="12"/>
    </row>
    <row r="61" spans="1:12" s="5" customFormat="1" ht="15.9" customHeight="1" outlineLevel="1" x14ac:dyDescent="0.3">
      <c r="A61" s="459"/>
      <c r="B61" s="475"/>
      <c r="C61" s="71" t="s">
        <v>14</v>
      </c>
      <c r="D61" s="176"/>
      <c r="E61" s="66"/>
      <c r="F61" s="69"/>
      <c r="G61" s="222">
        <v>0</v>
      </c>
      <c r="H61"/>
      <c r="I61" s="298"/>
      <c r="J61" s="12"/>
    </row>
    <row r="62" spans="1:12" s="5" customFormat="1" ht="15.9" customHeight="1" outlineLevel="1" x14ac:dyDescent="0.3">
      <c r="A62" s="459"/>
      <c r="B62" s="475"/>
      <c r="C62" s="71" t="s">
        <v>13</v>
      </c>
      <c r="D62" s="176"/>
      <c r="E62" s="66"/>
      <c r="F62" s="69"/>
      <c r="G62" s="222">
        <v>0</v>
      </c>
      <c r="H62"/>
      <c r="I62" s="298"/>
      <c r="J62" s="12"/>
    </row>
    <row r="63" spans="1:12" s="5" customFormat="1" ht="15.9" customHeight="1" outlineLevel="1" x14ac:dyDescent="0.3">
      <c r="A63" s="459"/>
      <c r="B63" s="475"/>
      <c r="C63" s="71" t="s">
        <v>12</v>
      </c>
      <c r="D63" s="176"/>
      <c r="E63" s="66"/>
      <c r="F63" s="69"/>
      <c r="G63" s="222">
        <v>0</v>
      </c>
      <c r="H63"/>
      <c r="I63" s="298"/>
      <c r="J63" s="12"/>
    </row>
    <row r="64" spans="1:12" s="5" customFormat="1" ht="15.9" customHeight="1" outlineLevel="1" x14ac:dyDescent="0.3">
      <c r="A64" s="459"/>
      <c r="B64" s="475"/>
      <c r="C64" s="71" t="s">
        <v>63</v>
      </c>
      <c r="D64" s="176"/>
      <c r="E64" s="66"/>
      <c r="F64" s="69"/>
      <c r="G64" s="222">
        <v>0</v>
      </c>
      <c r="H64"/>
      <c r="I64" s="298"/>
      <c r="J64" s="12"/>
    </row>
    <row r="65" spans="1:11" s="5" customFormat="1" ht="15.9" customHeight="1" outlineLevel="1" x14ac:dyDescent="0.3">
      <c r="A65" s="459"/>
      <c r="B65" s="475"/>
      <c r="C65" s="71" t="s">
        <v>67</v>
      </c>
      <c r="D65" s="176"/>
      <c r="E65" s="66"/>
      <c r="F65" s="69"/>
      <c r="G65" s="222">
        <v>0</v>
      </c>
      <c r="H65"/>
      <c r="J65" s="12"/>
    </row>
    <row r="66" spans="1:11" s="5" customFormat="1" ht="15.9" customHeight="1" outlineLevel="1" x14ac:dyDescent="0.3">
      <c r="A66" s="459"/>
      <c r="B66" s="475"/>
      <c r="C66" s="72" t="s">
        <v>40</v>
      </c>
      <c r="D66" s="176"/>
      <c r="E66" s="66"/>
      <c r="F66" s="69"/>
      <c r="G66" s="222">
        <v>0</v>
      </c>
      <c r="H66"/>
      <c r="I66" s="298"/>
      <c r="J66" s="12"/>
    </row>
    <row r="67" spans="1:11" s="5" customFormat="1" ht="15.9" customHeight="1" outlineLevel="1" x14ac:dyDescent="0.3">
      <c r="A67" s="459"/>
      <c r="B67" s="475"/>
      <c r="C67" s="72" t="s">
        <v>41</v>
      </c>
      <c r="D67" s="176"/>
      <c r="E67" s="66"/>
      <c r="F67" s="69"/>
      <c r="G67" s="222">
        <v>0</v>
      </c>
      <c r="H67"/>
      <c r="I67" s="298"/>
      <c r="J67" s="12"/>
    </row>
    <row r="68" spans="1:11" s="5" customFormat="1" ht="15.9" customHeight="1" outlineLevel="1" x14ac:dyDescent="0.3">
      <c r="A68" s="459"/>
      <c r="B68" s="475"/>
      <c r="C68" s="73" t="s">
        <v>18</v>
      </c>
      <c r="D68" s="176"/>
      <c r="E68" s="66"/>
      <c r="F68" s="69"/>
      <c r="G68" s="222">
        <v>0</v>
      </c>
      <c r="H68"/>
      <c r="I68" s="298"/>
      <c r="J68" s="12"/>
    </row>
    <row r="69" spans="1:11" s="5" customFormat="1" ht="15.9" customHeight="1" outlineLevel="1" x14ac:dyDescent="0.3">
      <c r="A69" s="459"/>
      <c r="B69" s="475"/>
      <c r="C69" s="73" t="s">
        <v>5</v>
      </c>
      <c r="D69" s="176"/>
      <c r="E69" s="66"/>
      <c r="F69" s="69"/>
      <c r="G69" s="222">
        <v>0</v>
      </c>
      <c r="H69"/>
      <c r="I69" s="298"/>
      <c r="J69" s="12"/>
    </row>
    <row r="70" spans="1:11" s="5" customFormat="1" ht="15.9" customHeight="1" outlineLevel="1" x14ac:dyDescent="0.3">
      <c r="A70" s="459"/>
      <c r="B70" s="475"/>
      <c r="C70" s="73" t="s">
        <v>6</v>
      </c>
      <c r="D70" s="176"/>
      <c r="E70" s="66"/>
      <c r="F70" s="69"/>
      <c r="G70" s="222">
        <v>0</v>
      </c>
      <c r="H70"/>
      <c r="I70" s="298"/>
      <c r="J70" s="12"/>
    </row>
    <row r="71" spans="1:11" s="5" customFormat="1" ht="15.9" customHeight="1" outlineLevel="1" x14ac:dyDescent="0.3">
      <c r="A71" s="459"/>
      <c r="B71" s="475"/>
      <c r="C71" s="73" t="s">
        <v>16</v>
      </c>
      <c r="D71" s="176"/>
      <c r="E71" s="66"/>
      <c r="F71" s="69"/>
      <c r="G71" s="222">
        <v>0</v>
      </c>
      <c r="H71"/>
      <c r="J71" s="12"/>
    </row>
    <row r="72" spans="1:11" s="5" customFormat="1" ht="15.9" customHeight="1" outlineLevel="1" x14ac:dyDescent="0.3">
      <c r="A72" s="459"/>
      <c r="B72" s="475"/>
      <c r="C72" s="73" t="s">
        <v>7</v>
      </c>
      <c r="D72" s="176"/>
      <c r="E72" s="66"/>
      <c r="F72" s="69"/>
      <c r="G72" s="222">
        <v>0</v>
      </c>
      <c r="H72"/>
      <c r="I72"/>
      <c r="J72" s="12"/>
    </row>
    <row r="73" spans="1:11" s="5" customFormat="1" ht="15.9" customHeight="1" outlineLevel="1" x14ac:dyDescent="0.3">
      <c r="A73" s="459"/>
      <c r="B73" s="475"/>
      <c r="C73" s="73" t="s">
        <v>17</v>
      </c>
      <c r="D73" s="176"/>
      <c r="E73" s="66"/>
      <c r="F73" s="69"/>
      <c r="G73" s="222">
        <v>0</v>
      </c>
      <c r="H73"/>
      <c r="I73"/>
      <c r="J73" s="12"/>
    </row>
    <row r="74" spans="1:11" s="5" customFormat="1" ht="15.9" customHeight="1" outlineLevel="1" x14ac:dyDescent="0.3">
      <c r="A74" s="459"/>
      <c r="B74" s="475"/>
      <c r="C74" s="73" t="s">
        <v>96</v>
      </c>
      <c r="D74" s="176"/>
      <c r="E74" s="66"/>
      <c r="F74" s="69"/>
      <c r="G74" s="69">
        <v>0</v>
      </c>
      <c r="H74"/>
      <c r="I74"/>
      <c r="J74" s="12"/>
    </row>
    <row r="75" spans="1:11" s="5" customFormat="1" ht="15.9" customHeight="1" outlineLevel="1" x14ac:dyDescent="0.3">
      <c r="A75" s="459"/>
      <c r="B75" s="475"/>
      <c r="C75" s="73" t="s">
        <v>97</v>
      </c>
      <c r="D75" s="176"/>
      <c r="E75" s="66"/>
      <c r="F75" s="69"/>
      <c r="G75" s="69">
        <v>0</v>
      </c>
      <c r="H75"/>
      <c r="I75"/>
      <c r="J75" s="12"/>
    </row>
    <row r="76" spans="1:11" s="5" customFormat="1" ht="15.9" customHeight="1" outlineLevel="1" x14ac:dyDescent="0.3">
      <c r="A76" s="459"/>
      <c r="B76" s="475"/>
      <c r="C76" s="73" t="s">
        <v>57</v>
      </c>
      <c r="D76" s="176"/>
      <c r="E76" s="66"/>
      <c r="F76" s="69"/>
      <c r="G76" s="222">
        <v>0</v>
      </c>
      <c r="H76"/>
      <c r="I76" s="111"/>
      <c r="J76" s="12"/>
    </row>
    <row r="77" spans="1:11" s="5" customFormat="1" ht="15.9" customHeight="1" outlineLevel="1" x14ac:dyDescent="0.3">
      <c r="A77" s="459"/>
      <c r="B77" s="475"/>
      <c r="C77" s="73" t="s">
        <v>58</v>
      </c>
      <c r="D77" s="176"/>
      <c r="E77" s="66"/>
      <c r="F77" s="69"/>
      <c r="G77" s="222">
        <v>0</v>
      </c>
      <c r="H77"/>
      <c r="I77" s="124"/>
      <c r="J77" s="300"/>
      <c r="K77"/>
    </row>
    <row r="78" spans="1:11" s="5" customFormat="1" ht="15.9" customHeight="1" outlineLevel="1" x14ac:dyDescent="0.3">
      <c r="A78" s="459"/>
      <c r="B78" s="475"/>
      <c r="C78" s="73" t="s">
        <v>8</v>
      </c>
      <c r="D78" s="176"/>
      <c r="E78" s="66"/>
      <c r="F78" s="69"/>
      <c r="G78" s="222">
        <v>0</v>
      </c>
      <c r="H78"/>
      <c r="I78" s="323"/>
      <c r="J78" s="300"/>
      <c r="K78"/>
    </row>
    <row r="79" spans="1:11" s="5" customFormat="1" ht="15.9" customHeight="1" outlineLevel="1" x14ac:dyDescent="0.3">
      <c r="A79" s="459"/>
      <c r="B79" s="475"/>
      <c r="C79" s="181" t="s">
        <v>55</v>
      </c>
      <c r="D79" s="176"/>
      <c r="E79" s="66"/>
      <c r="F79" s="187">
        <f>SUM(F66:F78)+F57</f>
        <v>0</v>
      </c>
      <c r="G79" s="187">
        <f>SUM(G66:G78)+G57</f>
        <v>0</v>
      </c>
      <c r="H79"/>
      <c r="J79" s="300"/>
      <c r="K79"/>
    </row>
    <row r="80" spans="1:11" s="5" customFormat="1" ht="15.9" customHeight="1" outlineLevel="1" x14ac:dyDescent="0.3">
      <c r="A80" s="459"/>
      <c r="B80" s="178"/>
      <c r="C80" s="182"/>
      <c r="D80" s="176"/>
      <c r="E80" s="180"/>
      <c r="F80" s="176"/>
      <c r="G80" s="176"/>
      <c r="H80"/>
    </row>
    <row r="81" spans="1:12" s="5" customFormat="1" ht="15.9" customHeight="1" outlineLevel="1" x14ac:dyDescent="0.3">
      <c r="A81" s="459"/>
      <c r="B81" s="476" t="s">
        <v>22</v>
      </c>
      <c r="C81" s="38" t="s">
        <v>38</v>
      </c>
      <c r="D81" s="176"/>
      <c r="E81" s="66"/>
      <c r="F81" s="79">
        <v>0</v>
      </c>
      <c r="G81" s="79">
        <v>0</v>
      </c>
      <c r="H81"/>
      <c r="I81"/>
    </row>
    <row r="82" spans="1:12" s="5" customFormat="1" ht="15.9" customHeight="1" outlineLevel="1" x14ac:dyDescent="0.3">
      <c r="A82" s="459"/>
      <c r="B82" s="476"/>
      <c r="C82" s="40" t="s">
        <v>39</v>
      </c>
      <c r="D82" s="176"/>
      <c r="E82" s="66"/>
      <c r="F82" s="69">
        <v>0</v>
      </c>
      <c r="G82" s="69">
        <v>0</v>
      </c>
      <c r="H82"/>
      <c r="I82"/>
    </row>
    <row r="83" spans="1:12" s="5" customFormat="1" ht="15.9" customHeight="1" outlineLevel="1" x14ac:dyDescent="0.3">
      <c r="A83" s="459"/>
      <c r="B83" s="476"/>
      <c r="C83" s="75" t="s">
        <v>61</v>
      </c>
      <c r="D83" s="176"/>
      <c r="E83" s="66"/>
      <c r="F83" s="75">
        <v>0</v>
      </c>
      <c r="G83" s="75">
        <v>0</v>
      </c>
      <c r="H83"/>
      <c r="I83"/>
    </row>
    <row r="84" spans="1:12" s="29" customFormat="1" ht="15.9" customHeight="1" outlineLevel="1" x14ac:dyDescent="0.3">
      <c r="A84" s="177"/>
      <c r="B84" s="178"/>
      <c r="C84" s="179"/>
      <c r="D84" s="176"/>
      <c r="E84" s="180"/>
      <c r="F84" s="176"/>
      <c r="G84" s="176"/>
      <c r="H84" s="128"/>
      <c r="I84" s="128"/>
    </row>
    <row r="85" spans="1:12" s="29" customFormat="1" ht="15.9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8"/>
    </row>
    <row r="86" spans="1:12" s="29" customFormat="1" ht="15.9" customHeight="1" outlineLevel="1" x14ac:dyDescent="0.3">
      <c r="A86" s="489" t="s">
        <v>119</v>
      </c>
      <c r="B86" s="489"/>
      <c r="C86" s="490"/>
      <c r="D86" s="128"/>
      <c r="E86" s="128"/>
      <c r="F86" s="256">
        <f>F88+F89</f>
        <v>0</v>
      </c>
      <c r="G86" s="256">
        <f>G88+G89</f>
        <v>0</v>
      </c>
      <c r="H86" s="128"/>
      <c r="I86" s="128"/>
    </row>
    <row r="87" spans="1:12" s="29" customFormat="1" ht="6.6" customHeight="1" outlineLevel="1" x14ac:dyDescent="0.3">
      <c r="A87"/>
      <c r="B87"/>
      <c r="C87"/>
      <c r="D87" s="128"/>
      <c r="E87" s="128"/>
      <c r="F87"/>
      <c r="G87"/>
      <c r="H87" s="128"/>
      <c r="I87" s="128"/>
    </row>
    <row r="88" spans="1:12" s="29" customFormat="1" ht="20.100000000000001" customHeight="1" outlineLevel="1" x14ac:dyDescent="0.3">
      <c r="A88" s="459"/>
      <c r="B88" s="488" t="s">
        <v>120</v>
      </c>
      <c r="C88" s="252" t="s">
        <v>96</v>
      </c>
      <c r="D88" s="176"/>
      <c r="E88" s="176"/>
      <c r="F88" s="254"/>
      <c r="G88" s="254"/>
      <c r="H88" s="128"/>
      <c r="I88" s="128"/>
    </row>
    <row r="89" spans="1:12" s="29" customFormat="1" ht="20.100000000000001" customHeight="1" outlineLevel="1" x14ac:dyDescent="0.3">
      <c r="A89" s="459"/>
      <c r="B89" s="488"/>
      <c r="C89" s="253" t="s">
        <v>97</v>
      </c>
      <c r="D89" s="176"/>
      <c r="E89" s="176"/>
      <c r="F89" s="234"/>
      <c r="G89" s="234"/>
      <c r="H89" s="128"/>
      <c r="I89" s="128"/>
    </row>
    <row r="90" spans="1:12" s="29" customFormat="1" ht="20.100000000000001" customHeight="1" outlineLevel="1" x14ac:dyDescent="0.3">
      <c r="A90" s="459"/>
      <c r="B90" s="488"/>
      <c r="C90" s="259" t="s">
        <v>121</v>
      </c>
      <c r="D90" s="127"/>
      <c r="E90" s="251"/>
      <c r="F90" s="257"/>
      <c r="G90" s="258">
        <f>SUM(G88:G89)</f>
        <v>0</v>
      </c>
      <c r="H90" s="128"/>
      <c r="I90" s="128"/>
    </row>
    <row r="91" spans="1:12" s="29" customFormat="1" ht="15.9" customHeight="1" outlineLevel="1" x14ac:dyDescent="0.3">
      <c r="A91" s="177"/>
      <c r="B91" s="178"/>
      <c r="C91" s="179"/>
      <c r="D91" s="176"/>
      <c r="E91" s="180"/>
      <c r="F91" s="176"/>
      <c r="G91" s="176"/>
      <c r="H91" s="128"/>
      <c r="I91" s="128"/>
    </row>
    <row r="92" spans="1:12" s="29" customFormat="1" ht="15.9" customHeight="1" outlineLevel="1" x14ac:dyDescent="0.3">
      <c r="A92" s="177"/>
      <c r="B92" s="178"/>
      <c r="C92" s="179"/>
      <c r="D92" s="176"/>
      <c r="E92" s="180"/>
      <c r="F92" s="176"/>
      <c r="G92" s="176"/>
      <c r="H92" s="128"/>
      <c r="I92" s="128"/>
    </row>
    <row r="93" spans="1:12" customFormat="1" ht="18.75" customHeight="1" x14ac:dyDescent="0.3">
      <c r="A93" s="485" t="s">
        <v>127</v>
      </c>
      <c r="B93" s="485"/>
      <c r="C93" s="486"/>
      <c r="D93" s="128"/>
      <c r="E93" s="128"/>
      <c r="F93" s="273">
        <v>0</v>
      </c>
      <c r="G93" s="274">
        <f>G95</f>
        <v>0</v>
      </c>
      <c r="K93" s="122"/>
      <c r="L93" s="128"/>
    </row>
    <row r="94" spans="1:12" customFormat="1" ht="6.6" customHeight="1" x14ac:dyDescent="0.3">
      <c r="D94" s="128"/>
      <c r="E94" s="128"/>
      <c r="K94" s="122"/>
      <c r="L94" s="128"/>
    </row>
    <row r="95" spans="1:12" customFormat="1" ht="18.75" customHeight="1" x14ac:dyDescent="0.3">
      <c r="A95" s="459"/>
      <c r="B95" s="487" t="s">
        <v>129</v>
      </c>
      <c r="C95" s="277" t="s">
        <v>130</v>
      </c>
      <c r="D95" s="176"/>
      <c r="E95" s="176"/>
      <c r="F95" s="79">
        <v>0</v>
      </c>
      <c r="G95" s="39">
        <f>'Jul 2025'!G95</f>
        <v>0</v>
      </c>
      <c r="K95" s="122"/>
      <c r="L95" s="128"/>
    </row>
    <row r="96" spans="1:12" customFormat="1" ht="18.75" customHeight="1" x14ac:dyDescent="0.3">
      <c r="A96" s="459"/>
      <c r="B96" s="487"/>
      <c r="C96" s="309" t="s">
        <v>128</v>
      </c>
      <c r="D96" s="127"/>
      <c r="E96" s="251"/>
      <c r="F96" s="310">
        <v>0</v>
      </c>
      <c r="G96" s="311">
        <f>G95</f>
        <v>0</v>
      </c>
      <c r="K96" s="122"/>
      <c r="L96" s="128"/>
    </row>
    <row r="97" spans="1:12" s="29" customFormat="1" ht="15.9" customHeight="1" outlineLevel="1" x14ac:dyDescent="0.3">
      <c r="A97" s="177"/>
      <c r="B97" s="178"/>
      <c r="C97" s="179"/>
      <c r="D97" s="176"/>
      <c r="E97" s="180"/>
      <c r="F97" s="176"/>
      <c r="G97" s="176"/>
      <c r="H97" s="128"/>
      <c r="I97" s="128"/>
    </row>
    <row r="98" spans="1:12" s="29" customFormat="1" ht="15.9" customHeight="1" outlineLevel="1" x14ac:dyDescent="0.3">
      <c r="A98" s="177"/>
      <c r="B98" s="178"/>
      <c r="C98" s="179"/>
      <c r="D98" s="176"/>
      <c r="E98" s="180"/>
      <c r="F98" s="176"/>
      <c r="G98" s="176"/>
      <c r="H98" s="128"/>
      <c r="I98" s="128"/>
    </row>
    <row r="99" spans="1:12" customFormat="1" ht="18.75" customHeight="1" x14ac:dyDescent="0.3">
      <c r="K99" s="122"/>
      <c r="L99" s="128"/>
    </row>
    <row r="100" spans="1:12" ht="33" customHeight="1" x14ac:dyDescent="0.25">
      <c r="A100" s="461" t="s">
        <v>51</v>
      </c>
      <c r="B100" s="462"/>
      <c r="C100" s="462"/>
      <c r="D100" s="462"/>
      <c r="E100" s="462"/>
      <c r="F100" s="462"/>
      <c r="G100" s="462"/>
      <c r="H100" s="462"/>
      <c r="I100" s="463"/>
      <c r="K100" s="122"/>
      <c r="L100" s="26"/>
    </row>
    <row r="101" spans="1:12" ht="8.25" customHeight="1" x14ac:dyDescent="0.3">
      <c r="C101" s="320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K102" s="122"/>
      <c r="L102" s="29"/>
    </row>
    <row r="103" spans="1:12" customFormat="1" ht="6" customHeight="1" x14ac:dyDescent="0.3">
      <c r="K103" s="129"/>
      <c r="L103" s="128"/>
    </row>
    <row r="104" spans="1:12" s="5" customFormat="1" ht="15.9" customHeight="1" x14ac:dyDescent="0.25">
      <c r="A104" s="464" t="s">
        <v>20</v>
      </c>
      <c r="B104" s="465" t="s">
        <v>21</v>
      </c>
      <c r="C104" s="99" t="s">
        <v>1</v>
      </c>
      <c r="D104" s="322"/>
      <c r="E104" s="180"/>
      <c r="F104" s="322"/>
      <c r="G104" s="67"/>
      <c r="H104" s="11"/>
      <c r="I104" s="468" t="e">
        <f>+G125/G138</f>
        <v>#DIV/0!</v>
      </c>
      <c r="K104" s="122"/>
      <c r="L104" s="29"/>
    </row>
    <row r="105" spans="1:12" ht="15.9" customHeight="1" outlineLevel="1" x14ac:dyDescent="0.25">
      <c r="A105" s="464"/>
      <c r="B105" s="466"/>
      <c r="C105" s="100" t="s">
        <v>43</v>
      </c>
      <c r="D105" s="222"/>
      <c r="E105" s="180"/>
      <c r="F105" s="222"/>
      <c r="G105" s="70"/>
      <c r="I105" s="469"/>
      <c r="J105" s="237"/>
      <c r="K105" s="122"/>
      <c r="L105" s="26"/>
    </row>
    <row r="106" spans="1:12" s="199" customFormat="1" ht="15.9" customHeight="1" outlineLevel="1" x14ac:dyDescent="0.25">
      <c r="A106" s="464"/>
      <c r="B106" s="466"/>
      <c r="C106" s="196" t="s">
        <v>161</v>
      </c>
      <c r="D106" s="332"/>
      <c r="E106" s="331"/>
      <c r="F106" s="332"/>
      <c r="G106" s="230"/>
      <c r="I106" s="481"/>
      <c r="J106" s="280"/>
      <c r="K106" s="202"/>
      <c r="L106" s="195"/>
    </row>
    <row r="107" spans="1:12" ht="15.9" customHeight="1" outlineLevel="1" x14ac:dyDescent="0.25">
      <c r="A107" s="464"/>
      <c r="B107" s="466"/>
      <c r="C107" s="100" t="s">
        <v>15</v>
      </c>
      <c r="D107" s="222"/>
      <c r="E107" s="180"/>
      <c r="F107" s="222"/>
      <c r="G107" s="70"/>
      <c r="I107" s="469"/>
      <c r="J107" s="13"/>
      <c r="K107" s="122"/>
      <c r="L107" s="26"/>
    </row>
    <row r="108" spans="1:12" ht="15.9" customHeight="1" outlineLevel="1" x14ac:dyDescent="0.25">
      <c r="A108" s="464"/>
      <c r="B108" s="466"/>
      <c r="C108" s="100" t="s">
        <v>44</v>
      </c>
      <c r="D108" s="333"/>
      <c r="E108" s="26"/>
      <c r="F108" s="333"/>
      <c r="G108" s="70"/>
      <c r="I108" s="469"/>
      <c r="K108" s="122"/>
      <c r="L108" s="26"/>
    </row>
    <row r="109" spans="1:12" ht="15.9" customHeight="1" outlineLevel="1" x14ac:dyDescent="0.25">
      <c r="A109" s="464"/>
      <c r="B109" s="466"/>
      <c r="C109" s="101" t="s">
        <v>14</v>
      </c>
      <c r="D109" s="222"/>
      <c r="E109" s="180"/>
      <c r="F109" s="222"/>
      <c r="G109" s="154"/>
      <c r="I109" s="469"/>
      <c r="K109" s="122"/>
      <c r="L109" s="26"/>
    </row>
    <row r="110" spans="1:12" ht="15.9" customHeight="1" outlineLevel="1" x14ac:dyDescent="0.25">
      <c r="A110" s="464"/>
      <c r="B110" s="466"/>
      <c r="C110" s="101" t="s">
        <v>13</v>
      </c>
      <c r="D110" s="69"/>
      <c r="E110" s="66"/>
      <c r="F110" s="69"/>
      <c r="G110" s="154"/>
      <c r="I110" s="469"/>
      <c r="K110" s="122"/>
      <c r="L110" s="26"/>
    </row>
    <row r="111" spans="1:12" ht="15.9" customHeight="1" outlineLevel="1" x14ac:dyDescent="0.25">
      <c r="A111" s="464"/>
      <c r="B111" s="466"/>
      <c r="C111" s="101" t="s">
        <v>12</v>
      </c>
      <c r="D111" s="69"/>
      <c r="E111" s="66"/>
      <c r="F111" s="69"/>
      <c r="G111" s="154"/>
      <c r="I111" s="469"/>
      <c r="K111" s="122"/>
      <c r="L111" s="26"/>
    </row>
    <row r="112" spans="1:12" ht="15.9" customHeight="1" outlineLevel="1" x14ac:dyDescent="0.25">
      <c r="A112" s="464"/>
      <c r="B112" s="466"/>
      <c r="C112" s="101" t="s">
        <v>63</v>
      </c>
      <c r="D112" s="69"/>
      <c r="E112" s="66"/>
      <c r="F112" s="69"/>
      <c r="G112" s="154"/>
      <c r="I112" s="469"/>
      <c r="K112" s="122"/>
      <c r="L112" s="26"/>
    </row>
    <row r="113" spans="1:12" ht="15.9" customHeight="1" outlineLevel="1" x14ac:dyDescent="0.25">
      <c r="A113" s="464"/>
      <c r="B113" s="466"/>
      <c r="C113" s="101" t="s">
        <v>67</v>
      </c>
      <c r="D113" s="69"/>
      <c r="E113" s="66"/>
      <c r="F113" s="69"/>
      <c r="G113" s="154"/>
      <c r="I113" s="469"/>
      <c r="K113" s="122"/>
      <c r="L113" s="26"/>
    </row>
    <row r="114" spans="1:12" ht="15.9" customHeight="1" x14ac:dyDescent="0.25">
      <c r="A114" s="464"/>
      <c r="B114" s="466"/>
      <c r="C114" s="102" t="s">
        <v>151</v>
      </c>
      <c r="D114" s="218"/>
      <c r="E114" s="219"/>
      <c r="F114" s="218"/>
      <c r="G114" s="70"/>
      <c r="H114" s="11"/>
      <c r="I114" s="469"/>
      <c r="J114" s="12"/>
      <c r="K114" s="122"/>
      <c r="L114" s="26"/>
    </row>
    <row r="115" spans="1:12" ht="15.9" customHeight="1" x14ac:dyDescent="0.25">
      <c r="A115" s="464"/>
      <c r="B115" s="466"/>
      <c r="C115" s="102" t="s">
        <v>41</v>
      </c>
      <c r="D115" s="218"/>
      <c r="E115" s="219"/>
      <c r="F115" s="218"/>
      <c r="G115" s="70"/>
      <c r="H115" s="11"/>
      <c r="I115" s="469"/>
      <c r="J115" s="5"/>
    </row>
    <row r="116" spans="1:12" s="5" customFormat="1" ht="15.9" customHeight="1" x14ac:dyDescent="0.25">
      <c r="A116" s="464"/>
      <c r="B116" s="466"/>
      <c r="C116" s="103" t="s">
        <v>124</v>
      </c>
      <c r="D116" s="69"/>
      <c r="E116" s="66"/>
      <c r="F116" s="69"/>
      <c r="G116" s="70"/>
      <c r="H116" s="7"/>
      <c r="I116" s="469"/>
      <c r="K116" s="123"/>
    </row>
    <row r="117" spans="1:12" ht="15.9" customHeight="1" x14ac:dyDescent="0.25">
      <c r="A117" s="464"/>
      <c r="B117" s="466"/>
      <c r="C117" s="103" t="s">
        <v>5</v>
      </c>
      <c r="D117" s="69"/>
      <c r="E117" s="66"/>
      <c r="F117" s="69"/>
      <c r="G117" s="70"/>
      <c r="H117" s="11"/>
      <c r="I117" s="469"/>
      <c r="J117" s="5"/>
    </row>
    <row r="118" spans="1:12" ht="15.9" customHeight="1" x14ac:dyDescent="0.25">
      <c r="A118" s="464"/>
      <c r="B118" s="466"/>
      <c r="C118" s="103" t="s">
        <v>6</v>
      </c>
      <c r="D118" s="69"/>
      <c r="E118" s="66"/>
      <c r="F118" s="69"/>
      <c r="G118" s="70"/>
      <c r="H118" s="11"/>
      <c r="I118" s="469"/>
      <c r="J118" s="5"/>
    </row>
    <row r="119" spans="1:12" ht="15.9" customHeight="1" x14ac:dyDescent="0.25">
      <c r="A119" s="464"/>
      <c r="B119" s="466"/>
      <c r="C119" s="103" t="s">
        <v>16</v>
      </c>
      <c r="D119" s="69"/>
      <c r="E119" s="66"/>
      <c r="F119" s="69"/>
      <c r="G119" s="70"/>
      <c r="H119" s="11"/>
      <c r="I119" s="469"/>
      <c r="J119" s="15"/>
    </row>
    <row r="120" spans="1:12" ht="15.9" customHeight="1" x14ac:dyDescent="0.25">
      <c r="A120" s="464"/>
      <c r="B120" s="466"/>
      <c r="C120" s="103" t="s">
        <v>7</v>
      </c>
      <c r="D120" s="69"/>
      <c r="E120" s="66"/>
      <c r="F120" s="69"/>
      <c r="G120" s="70"/>
      <c r="H120" s="11"/>
      <c r="I120" s="469"/>
      <c r="J120" s="5"/>
    </row>
    <row r="121" spans="1:12" ht="15.9" customHeight="1" x14ac:dyDescent="0.25">
      <c r="A121" s="464"/>
      <c r="B121" s="466"/>
      <c r="C121" s="103" t="s">
        <v>17</v>
      </c>
      <c r="D121" s="69"/>
      <c r="E121" s="66"/>
      <c r="F121" s="69"/>
      <c r="G121" s="70"/>
      <c r="H121" s="11"/>
      <c r="I121" s="469"/>
    </row>
    <row r="122" spans="1:12" ht="15.9" customHeight="1" x14ac:dyDescent="0.25">
      <c r="A122" s="464"/>
      <c r="B122" s="466"/>
      <c r="C122" s="103" t="s">
        <v>57</v>
      </c>
      <c r="D122" s="69"/>
      <c r="E122" s="66"/>
      <c r="F122" s="69"/>
      <c r="G122" s="70"/>
      <c r="H122" s="11"/>
      <c r="I122" s="469"/>
    </row>
    <row r="123" spans="1:12" ht="15.9" customHeight="1" x14ac:dyDescent="0.25">
      <c r="A123" s="464"/>
      <c r="B123" s="466"/>
      <c r="C123" s="103" t="s">
        <v>58</v>
      </c>
      <c r="D123" s="69"/>
      <c r="E123" s="66"/>
      <c r="F123" s="69"/>
      <c r="G123" s="70"/>
      <c r="H123" s="11"/>
      <c r="I123" s="469"/>
    </row>
    <row r="124" spans="1:12" ht="15.9" customHeight="1" x14ac:dyDescent="0.25">
      <c r="A124" s="464"/>
      <c r="B124" s="466"/>
      <c r="C124" s="73" t="s">
        <v>74</v>
      </c>
      <c r="D124" s="69"/>
      <c r="E124" s="66"/>
      <c r="F124" s="69"/>
      <c r="G124" s="70"/>
      <c r="H124" s="11"/>
      <c r="I124" s="469"/>
    </row>
    <row r="125" spans="1:12" s="7" customFormat="1" ht="18" customHeight="1" x14ac:dyDescent="0.25">
      <c r="A125" s="464"/>
      <c r="B125" s="467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70"/>
      <c r="J125" s="16"/>
      <c r="K125" s="125"/>
    </row>
    <row r="126" spans="1:12" ht="10.5" customHeight="1" x14ac:dyDescent="0.3">
      <c r="A126" s="464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64"/>
      <c r="B127" s="471" t="s">
        <v>22</v>
      </c>
      <c r="C127" s="77" t="s">
        <v>38</v>
      </c>
      <c r="D127" s="79"/>
      <c r="E127" s="78"/>
      <c r="F127" s="79"/>
      <c r="G127" s="79"/>
      <c r="H127" s="7"/>
      <c r="I127" s="468" t="e">
        <f>+G129/G138</f>
        <v>#DIV/0!</v>
      </c>
    </row>
    <row r="128" spans="1:12" ht="18.75" customHeight="1" x14ac:dyDescent="0.25">
      <c r="A128" s="464"/>
      <c r="B128" s="472"/>
      <c r="C128" s="80" t="s">
        <v>39</v>
      </c>
      <c r="D128" s="69"/>
      <c r="E128" s="78"/>
      <c r="F128" s="69"/>
      <c r="G128" s="69"/>
      <c r="H128" s="7"/>
      <c r="I128" s="469"/>
    </row>
    <row r="129" spans="1:13" s="7" customFormat="1" ht="18.75" customHeight="1" x14ac:dyDescent="0.3">
      <c r="A129" s="464"/>
      <c r="B129" s="473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70"/>
      <c r="K129" s="125"/>
    </row>
    <row r="130" spans="1:13" s="7" customFormat="1" ht="15.6" x14ac:dyDescent="0.3">
      <c r="A130" s="464"/>
      <c r="B130" s="22"/>
      <c r="C130" s="19"/>
      <c r="D130" s="20"/>
      <c r="F130" s="20"/>
      <c r="G130" s="23"/>
      <c r="H130" s="11"/>
      <c r="I130" s="36"/>
      <c r="K130" s="125"/>
    </row>
    <row r="131" spans="1:13" s="7" customFormat="1" ht="16.95" customHeight="1" x14ac:dyDescent="0.25">
      <c r="A131" s="464"/>
      <c r="B131" s="471" t="s">
        <v>122</v>
      </c>
      <c r="C131" s="252" t="s">
        <v>96</v>
      </c>
      <c r="D131" s="79"/>
      <c r="E131" s="225"/>
      <c r="F131" s="79"/>
      <c r="G131" s="165"/>
      <c r="I131" s="468" t="e">
        <f>+G133/G136</f>
        <v>#DIV/0!</v>
      </c>
      <c r="K131" s="125"/>
    </row>
    <row r="132" spans="1:13" s="7" customFormat="1" ht="16.95" customHeight="1" x14ac:dyDescent="0.25">
      <c r="A132" s="464"/>
      <c r="B132" s="472"/>
      <c r="C132" s="253" t="s">
        <v>97</v>
      </c>
      <c r="D132" s="69"/>
      <c r="E132" s="235"/>
      <c r="F132" s="69"/>
      <c r="G132" s="154"/>
      <c r="I132" s="469"/>
      <c r="K132" s="125"/>
    </row>
    <row r="133" spans="1:13" s="7" customFormat="1" ht="16.95" customHeight="1" x14ac:dyDescent="0.3">
      <c r="A133" s="464"/>
      <c r="B133" s="473"/>
      <c r="C133" s="98" t="s">
        <v>132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70"/>
      <c r="K133" s="125"/>
    </row>
    <row r="134" spans="1:13" s="7" customFormat="1" ht="15.6" x14ac:dyDescent="0.3">
      <c r="A134" s="464"/>
      <c r="B134" s="22"/>
      <c r="C134" s="19"/>
      <c r="D134" s="23"/>
      <c r="F134" s="20"/>
      <c r="G134" s="23"/>
      <c r="H134" s="11"/>
      <c r="I134" s="36"/>
      <c r="K134" s="125"/>
    </row>
    <row r="135" spans="1:13" s="7" customFormat="1" ht="15.75" customHeight="1" x14ac:dyDescent="0.3">
      <c r="A135" s="464"/>
      <c r="B135" s="474" t="s">
        <v>24</v>
      </c>
      <c r="C135" s="474"/>
      <c r="D135" s="86">
        <f>D138-D136</f>
        <v>0</v>
      </c>
      <c r="F135" s="86">
        <f t="shared" ref="F135:G135" si="10">F138-F136</f>
        <v>0</v>
      </c>
      <c r="G135" s="86">
        <f t="shared" si="10"/>
        <v>0</v>
      </c>
      <c r="H135" s="11"/>
      <c r="I135" s="87" t="e">
        <f>+G135/$G$138</f>
        <v>#DIV/0!</v>
      </c>
      <c r="K135" s="125"/>
    </row>
    <row r="136" spans="1:13" s="7" customFormat="1" ht="15.75" customHeight="1" x14ac:dyDescent="0.25">
      <c r="A136" s="464"/>
      <c r="B136" s="474" t="s">
        <v>25</v>
      </c>
      <c r="C136" s="474"/>
      <c r="D136" s="86">
        <f>+D114+D115+D116+D129</f>
        <v>0</v>
      </c>
      <c r="F136" s="86">
        <f>+F114+F115+F116+F129</f>
        <v>0</v>
      </c>
      <c r="G136" s="86">
        <f>+G114+G115+G116+G129</f>
        <v>0</v>
      </c>
      <c r="H136" s="62"/>
      <c r="I136" s="87" t="e">
        <f>+G136/$G$138</f>
        <v>#DIV/0!</v>
      </c>
      <c r="K136" s="125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3" ht="26.25" customHeight="1" x14ac:dyDescent="0.3">
      <c r="A138" s="451" t="s">
        <v>26</v>
      </c>
      <c r="B138" s="452" t="s">
        <v>133</v>
      </c>
      <c r="C138" s="453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43"/>
      <c r="J138" s="184"/>
      <c r="M138" s="13"/>
    </row>
    <row r="139" spans="1:13" ht="14.25" customHeight="1" x14ac:dyDescent="0.25">
      <c r="A139" s="451"/>
      <c r="B139" s="454" t="s">
        <v>134</v>
      </c>
      <c r="C139" s="455"/>
      <c r="D139" s="89"/>
      <c r="E139" s="78"/>
      <c r="F139" s="89"/>
      <c r="G139" s="89"/>
      <c r="H139" s="11"/>
      <c r="I139" s="104"/>
      <c r="J139" s="13"/>
      <c r="M139" s="183"/>
    </row>
    <row r="140" spans="1:13" ht="14.25" customHeight="1" x14ac:dyDescent="0.25">
      <c r="A140" s="451"/>
      <c r="B140" s="454" t="s">
        <v>135</v>
      </c>
      <c r="C140" s="455"/>
      <c r="D140" s="89"/>
      <c r="E140" s="78"/>
      <c r="F140" s="89"/>
      <c r="G140" s="89"/>
      <c r="H140" s="11"/>
      <c r="I140" s="62"/>
    </row>
    <row r="141" spans="1:13" ht="27.45" customHeight="1" x14ac:dyDescent="0.3">
      <c r="A141" s="451"/>
      <c r="B141" s="452" t="s">
        <v>136</v>
      </c>
      <c r="C141" s="453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451"/>
      <c r="B142" s="454" t="s">
        <v>137</v>
      </c>
      <c r="C142" s="455"/>
      <c r="D142" s="91"/>
      <c r="E142" s="92"/>
      <c r="F142" s="113"/>
      <c r="G142" s="113"/>
      <c r="H142" s="11"/>
      <c r="I142" s="62"/>
    </row>
    <row r="143" spans="1:13" ht="38.25" customHeight="1" x14ac:dyDescent="0.3">
      <c r="A143" s="451"/>
      <c r="B143" s="456" t="s">
        <v>138</v>
      </c>
      <c r="C143" s="457"/>
      <c r="D143" s="88"/>
      <c r="E143"/>
      <c r="F143" s="94">
        <f>+F141-F142</f>
        <v>0</v>
      </c>
      <c r="G143" s="94">
        <f>+G141-G142</f>
        <v>0</v>
      </c>
      <c r="H143" s="11"/>
      <c r="I143" s="104"/>
      <c r="J143" s="13"/>
    </row>
    <row r="144" spans="1:13" customFormat="1" ht="15" customHeight="1" x14ac:dyDescent="0.3">
      <c r="A144" s="477" t="s">
        <v>168</v>
      </c>
      <c r="B144" s="477"/>
      <c r="C144" s="477"/>
      <c r="F144" s="111"/>
      <c r="G144" s="111"/>
      <c r="K144" s="124"/>
    </row>
    <row r="145" spans="1:11" ht="24" customHeight="1" x14ac:dyDescent="0.25">
      <c r="A145" s="460" t="s">
        <v>94</v>
      </c>
      <c r="B145" s="460"/>
      <c r="C145" s="460"/>
      <c r="D145" s="460"/>
      <c r="E145" s="460"/>
      <c r="F145" s="460"/>
      <c r="G145" s="460"/>
      <c r="H145" s="460"/>
      <c r="I145" s="460"/>
    </row>
    <row r="146" spans="1:11" ht="13.2" customHeight="1" x14ac:dyDescent="0.25">
      <c r="A146" s="450" t="s">
        <v>45</v>
      </c>
      <c r="B146" s="450"/>
      <c r="C146" s="450"/>
      <c r="D146" s="450"/>
      <c r="E146" s="450"/>
      <c r="F146" s="450"/>
      <c r="G146" s="450"/>
      <c r="H146" s="450"/>
      <c r="I146" s="450"/>
    </row>
    <row r="147" spans="1:11" ht="13.2" customHeight="1" x14ac:dyDescent="0.25">
      <c r="A147" s="450" t="s">
        <v>46</v>
      </c>
      <c r="B147" s="450"/>
      <c r="C147" s="450"/>
      <c r="D147" s="450"/>
      <c r="E147" s="450"/>
      <c r="F147" s="450"/>
      <c r="G147" s="450"/>
      <c r="H147" s="450"/>
      <c r="I147" s="450"/>
    </row>
    <row r="148" spans="1:11" ht="13.2" customHeight="1" x14ac:dyDescent="0.25">
      <c r="A148" s="450" t="s">
        <v>126</v>
      </c>
      <c r="B148" s="450"/>
      <c r="C148" s="450"/>
      <c r="D148" s="450"/>
      <c r="E148" s="450"/>
      <c r="F148" s="450"/>
      <c r="G148" s="450"/>
      <c r="H148" s="450"/>
      <c r="I148" s="450"/>
      <c r="K148" s="2"/>
    </row>
    <row r="149" spans="1:11" ht="13.2" customHeight="1" x14ac:dyDescent="0.25">
      <c r="A149" s="450" t="s">
        <v>81</v>
      </c>
      <c r="B149" s="450"/>
      <c r="C149" s="450"/>
      <c r="D149" s="450"/>
      <c r="E149" s="450"/>
      <c r="F149" s="450"/>
      <c r="G149" s="450"/>
      <c r="H149" s="450"/>
      <c r="I149" s="450"/>
      <c r="K149" s="2"/>
    </row>
    <row r="150" spans="1:11" ht="13.2" customHeight="1" x14ac:dyDescent="0.25">
      <c r="A150" s="450" t="s">
        <v>82</v>
      </c>
      <c r="B150" s="450"/>
      <c r="C150" s="450"/>
      <c r="D150" s="450"/>
      <c r="E150" s="450"/>
      <c r="F150" s="450"/>
      <c r="G150" s="450"/>
      <c r="H150" s="450"/>
      <c r="I150" s="450"/>
      <c r="K150" s="2"/>
    </row>
    <row r="151" spans="1:11" ht="15" customHeight="1" x14ac:dyDescent="0.25">
      <c r="A151" s="450" t="s">
        <v>83</v>
      </c>
      <c r="B151" s="450"/>
      <c r="C151" s="450"/>
      <c r="D151" s="450"/>
      <c r="E151" s="450"/>
      <c r="F151" s="450"/>
      <c r="G151" s="450"/>
      <c r="H151" s="450"/>
      <c r="I151" s="450"/>
      <c r="K151" s="2"/>
    </row>
    <row r="152" spans="1:11" ht="18.600000000000001" customHeight="1" x14ac:dyDescent="0.25">
      <c r="A152" s="450" t="s">
        <v>150</v>
      </c>
      <c r="B152" s="450"/>
      <c r="C152" s="450"/>
      <c r="D152" s="336"/>
      <c r="E152" s="336"/>
      <c r="F152" s="336"/>
      <c r="G152" s="336"/>
      <c r="H152" s="336"/>
      <c r="I152" s="336"/>
      <c r="K152" s="2"/>
    </row>
    <row r="153" spans="1:11" ht="18.600000000000001" customHeight="1" x14ac:dyDescent="0.25">
      <c r="A153" s="450" t="s">
        <v>149</v>
      </c>
      <c r="B153" s="450"/>
      <c r="C153" s="450"/>
      <c r="D153" s="450"/>
      <c r="E153" s="450"/>
      <c r="F153" s="450"/>
      <c r="G153" s="450"/>
      <c r="H153" s="450"/>
      <c r="I153" s="450"/>
      <c r="K153" s="2"/>
    </row>
    <row r="154" spans="1:11" ht="13.2" customHeight="1" x14ac:dyDescent="0.25">
      <c r="A154" s="450" t="s">
        <v>193</v>
      </c>
      <c r="B154" s="450"/>
      <c r="C154" s="450"/>
      <c r="D154" s="450"/>
      <c r="E154" s="450"/>
      <c r="F154" s="450"/>
      <c r="G154" s="450"/>
      <c r="H154" s="450"/>
      <c r="I154" s="450"/>
      <c r="K154" s="2"/>
    </row>
    <row r="155" spans="1:11" ht="18.600000000000001" customHeight="1" x14ac:dyDescent="0.25">
      <c r="A155" s="450" t="s">
        <v>153</v>
      </c>
      <c r="B155" s="450"/>
      <c r="C155" s="450"/>
      <c r="D155" s="450"/>
      <c r="E155" s="450"/>
      <c r="F155" s="450"/>
      <c r="G155" s="450"/>
      <c r="H155" s="336"/>
      <c r="I155" s="336"/>
      <c r="K155" s="2"/>
    </row>
    <row r="156" spans="1:11" ht="25.95" customHeight="1" x14ac:dyDescent="0.25">
      <c r="A156" s="458" t="s">
        <v>35</v>
      </c>
      <c r="B156" s="458"/>
      <c r="C156" s="458"/>
      <c r="D156" s="169"/>
      <c r="E156" s="169"/>
      <c r="F156" s="169"/>
      <c r="G156" s="169"/>
      <c r="H156" s="169"/>
      <c r="I156" s="169"/>
    </row>
    <row r="157" spans="1:11" ht="15" customHeight="1" x14ac:dyDescent="0.25">
      <c r="A157" s="458" t="s">
        <v>166</v>
      </c>
      <c r="B157" s="458"/>
      <c r="C157" s="458"/>
      <c r="D157" s="458"/>
      <c r="E157" s="458"/>
      <c r="F157" s="458"/>
      <c r="G157" s="21"/>
      <c r="H157" s="7"/>
      <c r="I157" s="22"/>
    </row>
    <row r="158" spans="1:11" ht="15" customHeight="1" x14ac:dyDescent="0.25">
      <c r="A158" s="458" t="s">
        <v>68</v>
      </c>
      <c r="B158" s="458"/>
      <c r="C158" s="458"/>
      <c r="D158" s="458"/>
      <c r="E158" s="458"/>
      <c r="F158" s="458"/>
      <c r="G158" s="25"/>
      <c r="H158" s="25"/>
      <c r="I158" s="25"/>
    </row>
    <row r="159" spans="1:11" ht="15" customHeight="1" x14ac:dyDescent="0.25">
      <c r="A159" s="458" t="s">
        <v>9</v>
      </c>
      <c r="B159" s="458"/>
      <c r="C159" s="458"/>
      <c r="D159" s="458"/>
      <c r="E159" s="458"/>
      <c r="F159" s="458"/>
      <c r="G159" s="25"/>
      <c r="H159" s="25"/>
      <c r="I159" s="25"/>
    </row>
    <row r="160" spans="1:11" x14ac:dyDescent="0.25">
      <c r="C160" s="25"/>
      <c r="D160" s="25"/>
      <c r="E160" s="24"/>
      <c r="F160" s="24"/>
      <c r="G160" s="25"/>
      <c r="H160" s="25"/>
      <c r="I160" s="25"/>
    </row>
  </sheetData>
  <mergeCells count="66">
    <mergeCell ref="I10:I31"/>
    <mergeCell ref="B33:B35"/>
    <mergeCell ref="I33:I35"/>
    <mergeCell ref="A47:I47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A1:I1"/>
    <mergeCell ref="A2:I2"/>
    <mergeCell ref="A3:I3"/>
    <mergeCell ref="A4:I4"/>
    <mergeCell ref="A6:I6"/>
    <mergeCell ref="A54:C54"/>
    <mergeCell ref="A51:C51"/>
    <mergeCell ref="A57:A83"/>
    <mergeCell ref="B57:B79"/>
    <mergeCell ref="B81:B83"/>
    <mergeCell ref="A86:C86"/>
    <mergeCell ref="A88:A90"/>
    <mergeCell ref="B88:B90"/>
    <mergeCell ref="B131:B133"/>
    <mergeCell ref="I131:I133"/>
    <mergeCell ref="A104:A136"/>
    <mergeCell ref="B104:B125"/>
    <mergeCell ref="A100:I100"/>
    <mergeCell ref="I104:I125"/>
    <mergeCell ref="B127:B129"/>
    <mergeCell ref="I127:I129"/>
    <mergeCell ref="B135:C135"/>
    <mergeCell ref="B136:C136"/>
    <mergeCell ref="A93:C93"/>
    <mergeCell ref="A95:A96"/>
    <mergeCell ref="B95:B96"/>
    <mergeCell ref="A138:A143"/>
    <mergeCell ref="B138:C138"/>
    <mergeCell ref="B139:C139"/>
    <mergeCell ref="B140:C140"/>
    <mergeCell ref="B141:C141"/>
    <mergeCell ref="B142:C142"/>
    <mergeCell ref="B143:C143"/>
    <mergeCell ref="A156:C156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2:C152"/>
    <mergeCell ref="A155:G155"/>
    <mergeCell ref="A157:F157"/>
    <mergeCell ref="A158:C158"/>
    <mergeCell ref="D158:F158"/>
    <mergeCell ref="A159:C159"/>
    <mergeCell ref="D159:F159"/>
  </mergeCells>
  <conditionalFormatting sqref="H9">
    <cfRule type="iconSet" priority="42">
      <iconSet>
        <cfvo type="percent" val="0"/>
        <cfvo type="num" val="0.95" gte="0"/>
        <cfvo type="num" val="1" gte="0"/>
      </iconSet>
    </cfRule>
    <cfRule type="iconSet" priority="44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conditionalFormatting sqref="H10">
    <cfRule type="iconSet" priority="40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8">
      <iconSet>
        <cfvo type="percent" val="0"/>
        <cfvo type="num" val="0.95"/>
        <cfvo type="num" val="1"/>
      </iconSet>
    </cfRule>
  </conditionalFormatting>
  <conditionalFormatting sqref="H17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 gte="0"/>
        <cfvo type="num" val="0.99" gte="0"/>
      </iconSet>
    </cfRule>
    <cfRule type="iconSet" priority="30">
      <iconSet>
        <cfvo type="percent" val="0"/>
        <cfvo type="num" val="0.95" gte="0"/>
        <cfvo type="num" val="1" gte="0"/>
      </iconSet>
    </cfRule>
    <cfRule type="iconSet" priority="31">
      <iconSet>
        <cfvo type="percent" val="0"/>
        <cfvo type="num" val="0.95" gte="0"/>
        <cfvo type="num" val="1" gte="0"/>
      </iconSet>
    </cfRule>
  </conditionalFormatting>
  <conditionalFormatting sqref="H18">
    <cfRule type="iconSet" priority="24">
      <iconSet>
        <cfvo type="percent" val="0"/>
        <cfvo type="num" val="0.95"/>
        <cfvo type="num" val="1"/>
      </iconSet>
    </cfRule>
    <cfRule type="iconSet" priority="25">
      <iconSet>
        <cfvo type="percent" val="0"/>
        <cfvo type="num" val="0.95" gte="0"/>
        <cfvo type="num" val="0.99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6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5">
      <iconSet>
        <cfvo type="percent" val="0"/>
        <cfvo type="num" val="0.95"/>
        <cfvo type="num" val="1"/>
      </iconSet>
    </cfRule>
  </conditionalFormatting>
  <conditionalFormatting sqref="H23:H29">
    <cfRule type="iconSet" priority="285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287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292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5">
      <iconSet>
        <cfvo type="percent" val="0"/>
        <cfvo type="num" val="0.95"/>
        <cfvo type="num" val="1"/>
      </iconSet>
    </cfRule>
  </conditionalFormatting>
  <conditionalFormatting sqref="H31">
    <cfRule type="iconSet" priority="39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7">
      <iconSet>
        <cfvo type="percent" val="0"/>
        <cfvo type="num" val="0.95"/>
        <cfvo type="num" val="1"/>
      </iconSet>
    </cfRule>
  </conditionalFormatting>
  <conditionalFormatting sqref="H33:H37 H20:H22">
    <cfRule type="iconSet" priority="36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41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33">
      <iconSet>
        <cfvo type="percent" val="0"/>
        <cfvo type="num" val="0.95"/>
        <cfvo type="num" val="1"/>
      </iconSet>
    </cfRule>
    <cfRule type="iconSet" priority="34">
      <iconSet>
        <cfvo type="percent" val="0"/>
        <cfvo type="num" val="0.95" gte="0"/>
        <cfvo type="num" val="0.99" gte="0"/>
      </iconSet>
    </cfRule>
    <cfRule type="iconSet" priority="32">
      <iconSet>
        <cfvo type="percent" val="0"/>
        <cfvo type="num" val="0.95"/>
        <cfvo type="num" val="1"/>
      </iconSet>
    </cfRule>
  </conditionalFormatting>
  <conditionalFormatting sqref="H104">
    <cfRule type="iconSet" priority="53">
      <iconSet>
        <cfvo type="percent" val="0"/>
        <cfvo type="num" val="0.95"/>
        <cfvo type="num" val="1"/>
      </iconSet>
    </cfRule>
  </conditionalFormatting>
  <conditionalFormatting sqref="H105:H110 H113">
    <cfRule type="iconSet" priority="51">
      <iconSet>
        <cfvo type="percent" val="0"/>
        <cfvo type="num" val="0.95"/>
        <cfvo type="num" val="1"/>
      </iconSet>
    </cfRule>
  </conditionalFormatting>
  <conditionalFormatting sqref="H111">
    <cfRule type="iconSet" priority="19">
      <iconSet>
        <cfvo type="percent" val="0"/>
        <cfvo type="num" val="0.95" gte="0"/>
        <cfvo type="num" val="1" gte="0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</conditionalFormatting>
  <conditionalFormatting sqref="H112">
    <cfRule type="iconSet" priority="20">
      <iconSet>
        <cfvo type="percent" val="0"/>
        <cfvo type="num" val="0.95"/>
        <cfvo type="num" val="1"/>
      </iconSet>
    </cfRule>
    <cfRule type="iconSet" priority="23">
      <iconSet>
        <cfvo type="percent" val="0"/>
        <cfvo type="num" val="0.95" gte="0"/>
        <cfvo type="num" val="1" gte="0"/>
      </iconSet>
    </cfRule>
    <cfRule type="iconSet" priority="22">
      <iconSet>
        <cfvo type="percent" val="0"/>
        <cfvo type="num" val="0.95" gte="0"/>
        <cfvo type="num" val="1" gte="0"/>
      </iconSet>
    </cfRule>
    <cfRule type="iconSet" priority="21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48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280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284">
      <iconSet>
        <cfvo type="percent" val="0"/>
        <cfvo type="num" val="0.95"/>
        <cfvo type="num" val="1"/>
      </iconSet>
    </cfRule>
  </conditionalFormatting>
  <conditionalFormatting sqref="H123"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15">
      <iconSet>
        <cfvo type="percent" val="0"/>
        <cfvo type="num" val="0.95" gte="0"/>
        <cfvo type="num" val="1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  <cfRule type="iconSet" priority="13">
      <iconSet>
        <cfvo type="percent" val="0"/>
        <cfvo type="num" val="0.95" gte="0"/>
        <cfvo type="num" val="0.99" gte="0"/>
      </iconSet>
    </cfRule>
  </conditionalFormatting>
  <conditionalFormatting sqref="H125 H117:H122 H104:H110 H113">
    <cfRule type="iconSet" priority="61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52">
      <iconSet>
        <cfvo type="percent" val="0"/>
        <cfvo type="num" val="0.95"/>
        <cfvo type="num" val="1"/>
      </iconSet>
    </cfRule>
  </conditionalFormatting>
  <conditionalFormatting sqref="H127:H130 H134:H135 H114:H116">
    <cfRule type="iconSet" priority="279">
      <iconSet>
        <cfvo type="percent" val="0"/>
        <cfvo type="num" val="0.95"/>
        <cfvo type="num" val="1"/>
      </iconSet>
    </cfRule>
  </conditionalFormatting>
  <conditionalFormatting sqref="H131:H133">
    <cfRule type="iconSet" priority="6">
      <iconSet>
        <cfvo type="percent" val="0"/>
        <cfvo type="num" val="0.95"/>
        <cfvo type="num" val="1"/>
      </iconSet>
    </cfRule>
    <cfRule type="iconSet" priority="7">
      <iconSet>
        <cfvo type="percent" val="0"/>
        <cfvo type="num" val="0.95" gte="0"/>
        <cfvo type="num" val="0.99" gte="0"/>
      </iconSet>
    </cfRule>
    <cfRule type="iconSet" priority="5">
      <iconSet>
        <cfvo type="percent" val="0"/>
        <cfvo type="num" val="0.95"/>
        <cfvo type="num" val="1"/>
      </iconSet>
    </cfRule>
  </conditionalFormatting>
  <conditionalFormatting sqref="H137 H104:H110 H125:H130 H134:H135 H113:H122">
    <cfRule type="iconSet" priority="54">
      <iconSet>
        <cfvo type="percent" val="0"/>
        <cfvo type="num" val="0.95" gte="0"/>
        <cfvo type="num" val="0.99" gte="0"/>
      </iconSet>
    </cfRule>
  </conditionalFormatting>
  <conditionalFormatting sqref="H137 H127:H130 H134:H135 H114:H116">
    <cfRule type="iconSet" priority="50">
      <iconSet>
        <cfvo type="percent" val="0"/>
        <cfvo type="num" val="0.95"/>
        <cfvo type="num" val="1"/>
      </iconSet>
    </cfRule>
  </conditionalFormatting>
  <conditionalFormatting sqref="H138:H143">
    <cfRule type="iconSet" priority="45">
      <iconSet>
        <cfvo type="percent" val="0"/>
        <cfvo type="num" val="0.95"/>
        <cfvo type="num" val="1"/>
      </iconSet>
    </cfRule>
    <cfRule type="iconSet" priority="46">
      <iconSet>
        <cfvo type="percent" val="0"/>
        <cfvo type="num" val="0.95"/>
        <cfvo type="num" val="1"/>
      </iconSet>
    </cfRule>
    <cfRule type="iconSet" priority="47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5D6E6-25E2-4A94-9382-787A74DF7302}">
  <sheetPr>
    <pageSetUpPr fitToPage="1"/>
  </sheetPr>
  <dimension ref="A1:N160"/>
  <sheetViews>
    <sheetView showGridLines="0" topLeftCell="A59" zoomScaleNormal="100" zoomScaleSheetLayoutView="85" workbookViewId="0">
      <selection activeCell="J74" sqref="J74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43" t="s">
        <v>52</v>
      </c>
      <c r="B1" s="443"/>
      <c r="C1" s="443"/>
      <c r="D1" s="443"/>
      <c r="E1" s="443"/>
      <c r="F1" s="443"/>
      <c r="G1" s="443"/>
      <c r="H1" s="443"/>
      <c r="I1" s="443"/>
    </row>
    <row r="2" spans="1:14" ht="17.399999999999999" x14ac:dyDescent="0.25">
      <c r="A2" s="444" t="s">
        <v>53</v>
      </c>
      <c r="B2" s="444"/>
      <c r="C2" s="444"/>
      <c r="D2" s="444"/>
      <c r="E2" s="444"/>
      <c r="F2" s="444"/>
      <c r="G2" s="444"/>
      <c r="H2" s="444"/>
      <c r="I2" s="444"/>
    </row>
    <row r="3" spans="1:14" ht="20.25" customHeight="1" x14ac:dyDescent="0.25">
      <c r="A3" s="445" t="s">
        <v>171</v>
      </c>
      <c r="B3" s="445"/>
      <c r="C3" s="445"/>
      <c r="D3" s="445"/>
      <c r="E3" s="445"/>
      <c r="F3" s="445"/>
      <c r="G3" s="445"/>
      <c r="H3" s="445"/>
      <c r="I3" s="445"/>
    </row>
    <row r="4" spans="1:14" ht="17.25" customHeight="1" x14ac:dyDescent="0.25">
      <c r="A4" s="446" t="s">
        <v>73</v>
      </c>
      <c r="B4" s="446"/>
      <c r="C4" s="446"/>
      <c r="D4" s="446"/>
      <c r="E4" s="446"/>
      <c r="F4" s="446"/>
      <c r="G4" s="446"/>
      <c r="H4" s="446"/>
      <c r="I4" s="446"/>
      <c r="K4" s="22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47" t="s">
        <v>42</v>
      </c>
      <c r="B6" s="448"/>
      <c r="C6" s="448"/>
      <c r="D6" s="448"/>
      <c r="E6" s="448"/>
      <c r="F6" s="448"/>
      <c r="G6" s="448"/>
      <c r="H6" s="448"/>
      <c r="I6" s="449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142</v>
      </c>
      <c r="E8" s="6"/>
      <c r="F8" s="43" t="s">
        <v>140</v>
      </c>
      <c r="G8" s="43" t="s">
        <v>141</v>
      </c>
      <c r="H8" s="6"/>
      <c r="I8" s="43" t="s">
        <v>143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33" t="s">
        <v>20</v>
      </c>
      <c r="B10" s="434" t="s">
        <v>21</v>
      </c>
      <c r="C10" s="99" t="s">
        <v>1</v>
      </c>
      <c r="D10" s="131">
        <f t="shared" ref="D10:D20" si="0">D104</f>
        <v>0</v>
      </c>
      <c r="E10" s="116"/>
      <c r="F10" s="131">
        <f>F104-F57</f>
        <v>0</v>
      </c>
      <c r="G10" s="131">
        <f>G104-G57</f>
        <v>0</v>
      </c>
      <c r="H10" s="11"/>
      <c r="I10" s="437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33"/>
      <c r="B11" s="435"/>
      <c r="C11" s="100" t="s">
        <v>43</v>
      </c>
      <c r="D11" s="37">
        <f t="shared" si="0"/>
        <v>0</v>
      </c>
      <c r="E11" s="116"/>
      <c r="F11" s="37">
        <f>F105-F58</f>
        <v>0</v>
      </c>
      <c r="G11" s="37">
        <f>G105-G58</f>
        <v>0</v>
      </c>
      <c r="I11" s="438"/>
      <c r="J11" s="12"/>
      <c r="K11" s="122"/>
      <c r="L11" s="122"/>
      <c r="M11" s="122"/>
      <c r="N11" s="122"/>
    </row>
    <row r="12" spans="1:14" s="199" customFormat="1" ht="15.9" customHeight="1" outlineLevel="1" x14ac:dyDescent="0.25">
      <c r="A12" s="433"/>
      <c r="B12" s="435"/>
      <c r="C12" s="196" t="s">
        <v>161</v>
      </c>
      <c r="D12" s="197">
        <f t="shared" si="0"/>
        <v>0</v>
      </c>
      <c r="E12" s="201"/>
      <c r="F12" s="197">
        <f>F106</f>
        <v>0</v>
      </c>
      <c r="G12" s="197">
        <f>G106</f>
        <v>0</v>
      </c>
      <c r="I12" s="438"/>
      <c r="J12" s="198"/>
      <c r="K12" s="202"/>
      <c r="L12" s="202"/>
      <c r="M12" s="202"/>
      <c r="N12" s="202"/>
    </row>
    <row r="13" spans="1:14" ht="15.9" customHeight="1" outlineLevel="1" x14ac:dyDescent="0.25">
      <c r="A13" s="433"/>
      <c r="B13" s="435"/>
      <c r="C13" s="100" t="s">
        <v>15</v>
      </c>
      <c r="D13" s="37">
        <f t="shared" si="0"/>
        <v>0</v>
      </c>
      <c r="E13" s="116"/>
      <c r="F13" s="37">
        <f t="shared" ref="F13" si="1">F107-F59</f>
        <v>0</v>
      </c>
      <c r="G13" s="37">
        <f t="shared" ref="G13:G20" si="2">G107-G59</f>
        <v>0</v>
      </c>
      <c r="I13" s="438"/>
      <c r="K13" s="122"/>
      <c r="L13" s="122"/>
      <c r="M13" s="122"/>
      <c r="N13" s="122"/>
    </row>
    <row r="14" spans="1:14" ht="15.9" customHeight="1" outlineLevel="1" x14ac:dyDescent="0.25">
      <c r="A14" s="433"/>
      <c r="B14" s="435"/>
      <c r="C14" s="100" t="s">
        <v>44</v>
      </c>
      <c r="D14" s="147">
        <f t="shared" si="0"/>
        <v>0</v>
      </c>
      <c r="E14" s="117"/>
      <c r="F14" s="147">
        <f t="shared" ref="F14" si="3">F108-F60</f>
        <v>0</v>
      </c>
      <c r="G14" s="147">
        <f t="shared" si="2"/>
        <v>0</v>
      </c>
      <c r="H14" s="69"/>
      <c r="I14" s="438"/>
      <c r="K14" s="122"/>
      <c r="L14" s="122"/>
      <c r="M14" s="122"/>
      <c r="N14" s="122"/>
    </row>
    <row r="15" spans="1:14" ht="15.9" customHeight="1" outlineLevel="1" x14ac:dyDescent="0.25">
      <c r="A15" s="433"/>
      <c r="B15" s="435"/>
      <c r="C15" s="101" t="s">
        <v>14</v>
      </c>
      <c r="D15" s="37">
        <f t="shared" si="0"/>
        <v>0</v>
      </c>
      <c r="E15" s="116"/>
      <c r="F15" s="147">
        <f t="shared" ref="F15" si="4">F109-F61</f>
        <v>0</v>
      </c>
      <c r="G15" s="147">
        <f t="shared" si="2"/>
        <v>0</v>
      </c>
      <c r="I15" s="438"/>
      <c r="K15" s="122"/>
      <c r="L15" s="122"/>
      <c r="M15" s="122"/>
      <c r="N15" s="122"/>
    </row>
    <row r="16" spans="1:14" ht="15.9" customHeight="1" outlineLevel="1" x14ac:dyDescent="0.25">
      <c r="A16" s="433"/>
      <c r="B16" s="435"/>
      <c r="C16" s="101" t="s">
        <v>13</v>
      </c>
      <c r="D16" s="37">
        <f t="shared" si="0"/>
        <v>0</v>
      </c>
      <c r="E16" s="116"/>
      <c r="F16" s="147">
        <f t="shared" ref="F16" si="5">F110-F62</f>
        <v>0</v>
      </c>
      <c r="G16" s="147">
        <f t="shared" si="2"/>
        <v>0</v>
      </c>
      <c r="I16" s="438"/>
      <c r="K16" s="122"/>
      <c r="L16" s="122"/>
      <c r="M16" s="122"/>
      <c r="N16" s="122"/>
    </row>
    <row r="17" spans="1:14" ht="15.9" customHeight="1" outlineLevel="1" x14ac:dyDescent="0.25">
      <c r="A17" s="433"/>
      <c r="B17" s="435"/>
      <c r="C17" s="101" t="s">
        <v>12</v>
      </c>
      <c r="D17" s="37">
        <f t="shared" si="0"/>
        <v>0</v>
      </c>
      <c r="E17" s="116"/>
      <c r="F17" s="147">
        <f>F111-F63</f>
        <v>0</v>
      </c>
      <c r="G17" s="147">
        <f t="shared" si="2"/>
        <v>0</v>
      </c>
      <c r="I17" s="438"/>
      <c r="K17" s="122"/>
      <c r="L17" s="122"/>
      <c r="M17" s="122"/>
      <c r="N17" s="122"/>
    </row>
    <row r="18" spans="1:14" ht="15.9" customHeight="1" outlineLevel="1" x14ac:dyDescent="0.25">
      <c r="A18" s="433"/>
      <c r="B18" s="435"/>
      <c r="C18" s="101" t="s">
        <v>63</v>
      </c>
      <c r="D18" s="37">
        <f t="shared" si="0"/>
        <v>0</v>
      </c>
      <c r="E18" s="116"/>
      <c r="F18" s="147">
        <f t="shared" ref="F18" si="6">F112-F64</f>
        <v>0</v>
      </c>
      <c r="G18" s="147">
        <f t="shared" si="2"/>
        <v>0</v>
      </c>
      <c r="I18" s="438"/>
      <c r="K18" s="122"/>
      <c r="L18" s="122"/>
      <c r="M18" s="122"/>
      <c r="N18" s="122"/>
    </row>
    <row r="19" spans="1:14" ht="15.9" hidden="1" customHeight="1" outlineLevel="1" x14ac:dyDescent="0.25">
      <c r="A19" s="433"/>
      <c r="B19" s="435"/>
      <c r="C19" s="101" t="s">
        <v>67</v>
      </c>
      <c r="D19" s="37">
        <f t="shared" si="0"/>
        <v>0</v>
      </c>
      <c r="E19" s="116"/>
      <c r="F19" s="147">
        <f t="shared" ref="F19" si="7">F113-F65</f>
        <v>0</v>
      </c>
      <c r="G19" s="147">
        <f t="shared" si="2"/>
        <v>0</v>
      </c>
      <c r="I19" s="438"/>
      <c r="K19" s="122"/>
      <c r="L19" s="122"/>
      <c r="M19" s="122"/>
      <c r="N19" s="122"/>
    </row>
    <row r="20" spans="1:14" ht="15.9" customHeight="1" x14ac:dyDescent="0.25">
      <c r="A20" s="433"/>
      <c r="B20" s="435"/>
      <c r="C20" s="102" t="s">
        <v>151</v>
      </c>
      <c r="D20" s="37">
        <f t="shared" si="0"/>
        <v>0</v>
      </c>
      <c r="E20" s="116"/>
      <c r="F20" s="147">
        <f t="shared" ref="F20" si="8">F114-F66</f>
        <v>0</v>
      </c>
      <c r="G20" s="147">
        <f t="shared" si="2"/>
        <v>0</v>
      </c>
      <c r="H20" s="11"/>
      <c r="I20" s="438"/>
      <c r="J20" s="12"/>
      <c r="K20" s="122"/>
      <c r="L20" s="122"/>
      <c r="M20" s="122"/>
      <c r="N20" s="122"/>
    </row>
    <row r="21" spans="1:14" ht="15.9" customHeight="1" x14ac:dyDescent="0.25">
      <c r="A21" s="433"/>
      <c r="B21" s="435"/>
      <c r="C21" s="102" t="s">
        <v>41</v>
      </c>
      <c r="D21" s="37">
        <f t="shared" ref="D21:D30" si="9">D115</f>
        <v>0</v>
      </c>
      <c r="E21" s="116"/>
      <c r="F21" s="147">
        <f t="shared" ref="F21:G27" si="10">F115-F67</f>
        <v>0</v>
      </c>
      <c r="G21" s="147">
        <f t="shared" si="10"/>
        <v>0</v>
      </c>
      <c r="H21" s="11"/>
      <c r="I21" s="438"/>
      <c r="J21" s="12"/>
      <c r="K21" s="122"/>
      <c r="L21" s="122"/>
      <c r="M21" s="122"/>
      <c r="N21" s="122"/>
    </row>
    <row r="22" spans="1:14" s="5" customFormat="1" ht="15.9" customHeight="1" x14ac:dyDescent="0.25">
      <c r="A22" s="433"/>
      <c r="B22" s="435"/>
      <c r="C22" s="103" t="s">
        <v>124</v>
      </c>
      <c r="D22" s="37">
        <f t="shared" si="9"/>
        <v>0</v>
      </c>
      <c r="E22" s="116"/>
      <c r="F22" s="147">
        <f t="shared" si="10"/>
        <v>0</v>
      </c>
      <c r="G22" s="147">
        <f t="shared" si="10"/>
        <v>0</v>
      </c>
      <c r="H22" s="7"/>
      <c r="I22" s="438"/>
      <c r="K22" s="122"/>
      <c r="L22" s="122"/>
      <c r="M22" s="122"/>
      <c r="N22" s="122"/>
    </row>
    <row r="23" spans="1:14" ht="15.9" customHeight="1" x14ac:dyDescent="0.25">
      <c r="A23" s="433"/>
      <c r="B23" s="435"/>
      <c r="C23" s="103" t="s">
        <v>5</v>
      </c>
      <c r="D23" s="37">
        <f t="shared" si="9"/>
        <v>0</v>
      </c>
      <c r="E23" s="116"/>
      <c r="F23" s="147">
        <f t="shared" si="10"/>
        <v>0</v>
      </c>
      <c r="G23" s="147">
        <f t="shared" si="10"/>
        <v>0</v>
      </c>
      <c r="H23" s="11"/>
      <c r="I23" s="438"/>
      <c r="J23" s="5"/>
      <c r="K23" s="122"/>
      <c r="L23" s="122"/>
      <c r="M23" s="122"/>
      <c r="N23" s="122"/>
    </row>
    <row r="24" spans="1:14" ht="15.9" customHeight="1" x14ac:dyDescent="0.25">
      <c r="A24" s="433"/>
      <c r="B24" s="435"/>
      <c r="C24" s="103" t="s">
        <v>6</v>
      </c>
      <c r="D24" s="37">
        <f t="shared" si="9"/>
        <v>0</v>
      </c>
      <c r="E24" s="116"/>
      <c r="F24" s="147">
        <f t="shared" si="10"/>
        <v>0</v>
      </c>
      <c r="G24" s="147">
        <f t="shared" si="10"/>
        <v>0</v>
      </c>
      <c r="H24" s="11"/>
      <c r="I24" s="438"/>
      <c r="J24" s="5"/>
      <c r="K24" s="122"/>
      <c r="L24" s="122"/>
      <c r="M24" s="122"/>
      <c r="N24" s="122"/>
    </row>
    <row r="25" spans="1:14" ht="15.9" customHeight="1" x14ac:dyDescent="0.25">
      <c r="A25" s="433"/>
      <c r="B25" s="435"/>
      <c r="C25" s="103" t="s">
        <v>16</v>
      </c>
      <c r="D25" s="37">
        <f t="shared" si="9"/>
        <v>0</v>
      </c>
      <c r="E25" s="116"/>
      <c r="F25" s="147">
        <f t="shared" si="10"/>
        <v>0</v>
      </c>
      <c r="G25" s="147">
        <f t="shared" si="10"/>
        <v>0</v>
      </c>
      <c r="H25" s="11"/>
      <c r="I25" s="438"/>
      <c r="J25" s="15"/>
      <c r="K25" s="122"/>
      <c r="L25" s="122"/>
      <c r="M25" s="122"/>
      <c r="N25" s="122"/>
    </row>
    <row r="26" spans="1:14" ht="15.9" customHeight="1" x14ac:dyDescent="0.25">
      <c r="A26" s="433"/>
      <c r="B26" s="435"/>
      <c r="C26" s="103" t="s">
        <v>7</v>
      </c>
      <c r="D26" s="37">
        <f t="shared" si="9"/>
        <v>0</v>
      </c>
      <c r="E26" s="116"/>
      <c r="F26" s="147">
        <f t="shared" si="10"/>
        <v>0</v>
      </c>
      <c r="G26" s="147">
        <f t="shared" si="10"/>
        <v>0</v>
      </c>
      <c r="H26" s="11"/>
      <c r="I26" s="438"/>
      <c r="J26" s="5"/>
      <c r="K26" s="122"/>
      <c r="L26" s="122"/>
      <c r="M26" s="122"/>
      <c r="N26" s="122"/>
    </row>
    <row r="27" spans="1:14" ht="15.9" customHeight="1" x14ac:dyDescent="0.25">
      <c r="A27" s="433"/>
      <c r="B27" s="435"/>
      <c r="C27" s="103" t="s">
        <v>17</v>
      </c>
      <c r="D27" s="37">
        <f t="shared" si="9"/>
        <v>0</v>
      </c>
      <c r="E27" s="116"/>
      <c r="F27" s="147">
        <f t="shared" si="10"/>
        <v>0</v>
      </c>
      <c r="G27" s="147">
        <f t="shared" si="10"/>
        <v>0</v>
      </c>
      <c r="H27" s="11"/>
      <c r="I27" s="438"/>
      <c r="K27" s="122"/>
      <c r="L27" s="122"/>
      <c r="M27" s="122"/>
      <c r="N27" s="122"/>
    </row>
    <row r="28" spans="1:14" ht="15.9" customHeight="1" x14ac:dyDescent="0.25">
      <c r="A28" s="433"/>
      <c r="B28" s="435"/>
      <c r="C28" s="103" t="s">
        <v>57</v>
      </c>
      <c r="D28" s="37">
        <f t="shared" si="9"/>
        <v>0</v>
      </c>
      <c r="E28" s="116"/>
      <c r="F28" s="37">
        <f t="shared" ref="F28:G30" si="11">F122-F76</f>
        <v>0</v>
      </c>
      <c r="G28" s="37">
        <f t="shared" si="11"/>
        <v>0</v>
      </c>
      <c r="H28" s="11"/>
      <c r="I28" s="438"/>
      <c r="K28" s="122"/>
      <c r="L28" s="122"/>
      <c r="M28" s="122"/>
      <c r="N28" s="122"/>
    </row>
    <row r="29" spans="1:14" ht="15.9" customHeight="1" x14ac:dyDescent="0.25">
      <c r="A29" s="433"/>
      <c r="B29" s="435"/>
      <c r="C29" s="103" t="s">
        <v>58</v>
      </c>
      <c r="D29" s="37">
        <f t="shared" si="9"/>
        <v>0</v>
      </c>
      <c r="E29" s="116"/>
      <c r="F29" s="37">
        <f t="shared" si="11"/>
        <v>0</v>
      </c>
      <c r="G29" s="37">
        <f t="shared" si="11"/>
        <v>0</v>
      </c>
      <c r="H29" s="11"/>
      <c r="I29" s="438"/>
      <c r="K29" s="122"/>
      <c r="L29" s="122"/>
      <c r="M29" s="122"/>
      <c r="N29" s="122"/>
    </row>
    <row r="30" spans="1:14" ht="15.9" customHeight="1" x14ac:dyDescent="0.25">
      <c r="A30" s="433"/>
      <c r="B30" s="435"/>
      <c r="C30" s="73" t="s">
        <v>74</v>
      </c>
      <c r="D30" s="37">
        <f t="shared" si="9"/>
        <v>0</v>
      </c>
      <c r="E30" s="116"/>
      <c r="F30" s="37">
        <f t="shared" si="11"/>
        <v>0</v>
      </c>
      <c r="G30" s="37">
        <f t="shared" si="11"/>
        <v>0</v>
      </c>
      <c r="H30" s="7"/>
      <c r="I30" s="438"/>
      <c r="J30" s="5"/>
      <c r="K30" s="122"/>
      <c r="L30" s="122"/>
      <c r="M30" s="122"/>
      <c r="N30" s="122"/>
    </row>
    <row r="31" spans="1:14" s="7" customFormat="1" ht="18" customHeight="1" x14ac:dyDescent="0.3">
      <c r="A31" s="433"/>
      <c r="B31" s="436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39"/>
      <c r="J31" s="16"/>
      <c r="K31" s="132"/>
      <c r="L31" s="132"/>
      <c r="M31" s="132"/>
      <c r="N31" s="132"/>
    </row>
    <row r="32" spans="1:14" ht="6.6" customHeight="1" x14ac:dyDescent="0.3">
      <c r="A32" s="433"/>
      <c r="B32" s="22"/>
      <c r="C32" s="35"/>
      <c r="D32" s="18"/>
      <c r="E32" s="18"/>
      <c r="F32" s="18"/>
      <c r="G32" s="18"/>
      <c r="H32" s="7"/>
      <c r="I32" s="36"/>
      <c r="J32" s="5"/>
      <c r="K32" s="132"/>
      <c r="L32" s="132"/>
      <c r="M32" s="132"/>
      <c r="N32" s="132"/>
    </row>
    <row r="33" spans="1:14" ht="18.75" customHeight="1" x14ac:dyDescent="0.25">
      <c r="A33" s="433"/>
      <c r="B33" s="440" t="s">
        <v>22</v>
      </c>
      <c r="C33" s="38" t="s">
        <v>38</v>
      </c>
      <c r="D33" s="39">
        <f>D127</f>
        <v>0</v>
      </c>
      <c r="E33" s="119"/>
      <c r="F33" s="39">
        <f>F127-F81</f>
        <v>0</v>
      </c>
      <c r="G33" s="39">
        <f>G127-G81</f>
        <v>0</v>
      </c>
      <c r="H33" s="7"/>
      <c r="I33" s="437" t="e">
        <f>+G35/G40</f>
        <v>#DIV/0!</v>
      </c>
      <c r="K33" s="132"/>
      <c r="L33" s="132"/>
      <c r="M33" s="132"/>
      <c r="N33" s="132"/>
    </row>
    <row r="34" spans="1:14" ht="18.75" customHeight="1" x14ac:dyDescent="0.25">
      <c r="A34" s="433"/>
      <c r="B34" s="441"/>
      <c r="C34" s="40" t="s">
        <v>39</v>
      </c>
      <c r="D34" s="37">
        <f>D128</f>
        <v>0</v>
      </c>
      <c r="E34" s="119"/>
      <c r="F34" s="37">
        <f>F128-F82</f>
        <v>0</v>
      </c>
      <c r="G34" s="37">
        <f>G128-G82</f>
        <v>0</v>
      </c>
      <c r="H34" s="7"/>
      <c r="I34" s="438"/>
      <c r="K34" s="132"/>
      <c r="L34" s="132"/>
      <c r="M34" s="132"/>
      <c r="N34" s="132"/>
    </row>
    <row r="35" spans="1:14" s="7" customFormat="1" ht="18.75" customHeight="1" x14ac:dyDescent="0.25">
      <c r="A35" s="433"/>
      <c r="B35" s="442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39"/>
      <c r="K35" s="122"/>
      <c r="L35" s="132"/>
    </row>
    <row r="36" spans="1:14" s="7" customFormat="1" ht="15.6" x14ac:dyDescent="0.3">
      <c r="A36" s="433"/>
      <c r="B36" s="22"/>
      <c r="C36" s="19"/>
      <c r="D36" s="95"/>
      <c r="E36" s="95"/>
      <c r="F36" s="95"/>
      <c r="G36" s="95"/>
      <c r="H36" s="11"/>
      <c r="I36" s="36"/>
      <c r="K36" s="122"/>
      <c r="L36" s="132"/>
    </row>
    <row r="37" spans="1:14" s="7" customFormat="1" ht="15.75" customHeight="1" x14ac:dyDescent="0.3">
      <c r="A37" s="433"/>
      <c r="B37" s="425" t="s">
        <v>24</v>
      </c>
      <c r="C37" s="425"/>
      <c r="D37" s="50">
        <f t="shared" ref="D37:F37" si="12">D40-D38</f>
        <v>0</v>
      </c>
      <c r="F37" s="50">
        <f t="shared" si="12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33"/>
      <c r="B38" s="425" t="s">
        <v>25</v>
      </c>
      <c r="C38" s="425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26" t="s">
        <v>26</v>
      </c>
      <c r="B40" s="427" t="s">
        <v>75</v>
      </c>
      <c r="C40" s="428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110"/>
      <c r="J40" s="346"/>
      <c r="K40" s="127"/>
      <c r="L40" s="26"/>
    </row>
    <row r="41" spans="1:14" ht="14.25" customHeight="1" x14ac:dyDescent="0.25">
      <c r="A41" s="426"/>
      <c r="B41" s="429" t="s">
        <v>49</v>
      </c>
      <c r="C41" s="430"/>
      <c r="D41" s="41"/>
      <c r="E41" s="7"/>
      <c r="F41" s="223">
        <f>F139</f>
        <v>0</v>
      </c>
      <c r="G41" s="223">
        <f>G139</f>
        <v>0</v>
      </c>
      <c r="H41" s="11"/>
      <c r="I41" s="283"/>
      <c r="K41" s="2"/>
      <c r="L41" s="26"/>
    </row>
    <row r="42" spans="1:14" ht="14.25" customHeight="1" x14ac:dyDescent="0.25">
      <c r="A42" s="426"/>
      <c r="B42" s="429" t="s">
        <v>50</v>
      </c>
      <c r="C42" s="430"/>
      <c r="D42" s="41"/>
      <c r="E42" s="7"/>
      <c r="F42" s="223">
        <f>F140</f>
        <v>0</v>
      </c>
      <c r="G42" s="223">
        <f>G140</f>
        <v>0</v>
      </c>
      <c r="H42" s="11"/>
      <c r="I42" s="104"/>
      <c r="K42" s="2"/>
      <c r="L42" s="26"/>
    </row>
    <row r="43" spans="1:14" ht="25.5" customHeight="1" x14ac:dyDescent="0.25">
      <c r="A43" s="426"/>
      <c r="B43" s="427" t="s">
        <v>76</v>
      </c>
      <c r="C43" s="428"/>
      <c r="D43" s="44">
        <f>+D40</f>
        <v>0</v>
      </c>
      <c r="E43" s="62"/>
      <c r="F43" s="46">
        <f t="shared" ref="F43" si="13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26"/>
      <c r="B44" s="429" t="s">
        <v>77</v>
      </c>
      <c r="C44" s="430"/>
      <c r="D44" s="52"/>
      <c r="E44" s="62"/>
      <c r="F44" s="223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26"/>
      <c r="B45" s="431" t="s">
        <v>84</v>
      </c>
      <c r="C45" s="432"/>
      <c r="D45" s="44">
        <f>+D43</f>
        <v>0</v>
      </c>
      <c r="E45" s="62"/>
      <c r="F45" s="47">
        <f t="shared" ref="F45:G45" si="14">+F43-F44</f>
        <v>0</v>
      </c>
      <c r="G45" s="47">
        <f t="shared" si="14"/>
        <v>0</v>
      </c>
      <c r="H45" s="11"/>
      <c r="I45" s="62"/>
      <c r="K45" s="127"/>
      <c r="L45" s="26"/>
      <c r="M45" s="13"/>
    </row>
    <row r="46" spans="1:14" customFormat="1" ht="26.4" customHeight="1" x14ac:dyDescent="0.3">
      <c r="K46" s="122"/>
      <c r="L46" s="128"/>
    </row>
    <row r="47" spans="1:14" customFormat="1" ht="27.75" customHeight="1" x14ac:dyDescent="0.3">
      <c r="A47" s="420" t="s">
        <v>48</v>
      </c>
      <c r="B47" s="421"/>
      <c r="C47" s="421"/>
      <c r="D47" s="421"/>
      <c r="E47" s="421"/>
      <c r="F47" s="421"/>
      <c r="G47" s="421"/>
      <c r="H47" s="421"/>
      <c r="I47" s="422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26.4" x14ac:dyDescent="0.3">
      <c r="C49" s="42"/>
      <c r="D49" s="174"/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customFormat="1" ht="8.25" customHeight="1" x14ac:dyDescent="0.3">
      <c r="D50" s="128"/>
      <c r="K50" s="122"/>
      <c r="L50" s="128"/>
    </row>
    <row r="51" spans="1:12" customFormat="1" ht="15.6" x14ac:dyDescent="0.3">
      <c r="A51" s="419" t="s">
        <v>47</v>
      </c>
      <c r="B51" s="419"/>
      <c r="C51" s="419"/>
      <c r="F51" s="82">
        <f>F54+F86+F93</f>
        <v>0</v>
      </c>
      <c r="G51" s="82">
        <f>G54+G86+G93</f>
        <v>0</v>
      </c>
      <c r="K51" s="122"/>
      <c r="L51" s="128"/>
    </row>
    <row r="52" spans="1:12" customFormat="1" ht="9.4499999999999993" customHeight="1" x14ac:dyDescent="0.3">
      <c r="D52" s="128"/>
      <c r="K52" s="122"/>
      <c r="L52" s="128"/>
    </row>
    <row r="53" spans="1:12" customFormat="1" ht="9.4499999999999993" customHeight="1" x14ac:dyDescent="0.3">
      <c r="D53" s="128"/>
      <c r="K53" s="122"/>
      <c r="L53" s="128"/>
    </row>
    <row r="54" spans="1:12" s="7" customFormat="1" ht="19.5" customHeight="1" x14ac:dyDescent="0.3">
      <c r="A54" s="423" t="s">
        <v>95</v>
      </c>
      <c r="B54" s="423"/>
      <c r="C54" s="424"/>
      <c r="D54" s="175">
        <f>SUM(D57:D83)</f>
        <v>0</v>
      </c>
      <c r="E54"/>
      <c r="F54" s="261">
        <f>SUM(F66:F78)+F57+F83</f>
        <v>0</v>
      </c>
      <c r="G54" s="261">
        <f>SUM(G66:G78)+G57+G83</f>
        <v>0</v>
      </c>
      <c r="H54"/>
      <c r="I54" s="359"/>
      <c r="J54" s="353"/>
      <c r="K54" s="122"/>
      <c r="L54" s="126"/>
    </row>
    <row r="55" spans="1:12" customFormat="1" ht="6" customHeight="1" x14ac:dyDescent="0.3">
      <c r="K55" s="122"/>
      <c r="L55" s="128"/>
    </row>
    <row r="56" spans="1:12" customFormat="1" ht="6" customHeight="1" outlineLevel="1" x14ac:dyDescent="0.3">
      <c r="K56" s="122"/>
      <c r="L56" s="128"/>
    </row>
    <row r="57" spans="1:12" s="5" customFormat="1" ht="15.9" customHeight="1" outlineLevel="1" x14ac:dyDescent="0.3">
      <c r="A57" s="459" t="s">
        <v>20</v>
      </c>
      <c r="B57" s="475" t="s">
        <v>21</v>
      </c>
      <c r="C57" s="64" t="s">
        <v>1</v>
      </c>
      <c r="D57" s="176"/>
      <c r="E57" s="66"/>
      <c r="F57" s="79"/>
      <c r="G57" s="79"/>
      <c r="H57"/>
      <c r="I57" s="124"/>
    </row>
    <row r="58" spans="1:12" s="5" customFormat="1" ht="15.9" customHeight="1" outlineLevel="1" x14ac:dyDescent="0.3">
      <c r="A58" s="459"/>
      <c r="B58" s="475"/>
      <c r="C58" s="68" t="s">
        <v>11</v>
      </c>
      <c r="D58" s="176"/>
      <c r="E58" s="66"/>
      <c r="F58" s="69"/>
      <c r="G58" s="69"/>
      <c r="H58"/>
      <c r="I58" s="124"/>
      <c r="J58" s="12"/>
    </row>
    <row r="59" spans="1:12" s="5" customFormat="1" ht="15.9" customHeight="1" outlineLevel="1" x14ac:dyDescent="0.3">
      <c r="A59" s="459"/>
      <c r="B59" s="475"/>
      <c r="C59" s="68" t="s">
        <v>15</v>
      </c>
      <c r="D59" s="176"/>
      <c r="E59" s="66"/>
      <c r="F59" s="69"/>
      <c r="G59" s="69"/>
      <c r="H59"/>
      <c r="I59" s="124"/>
      <c r="J59" s="12"/>
    </row>
    <row r="60" spans="1:12" s="5" customFormat="1" ht="15.9" customHeight="1" outlineLevel="1" x14ac:dyDescent="0.3">
      <c r="A60" s="459"/>
      <c r="B60" s="475"/>
      <c r="C60" s="68" t="s">
        <v>2</v>
      </c>
      <c r="D60" s="176"/>
      <c r="E60" s="66"/>
      <c r="F60" s="69"/>
      <c r="G60" s="69"/>
      <c r="H60"/>
      <c r="I60" s="124"/>
      <c r="J60" s="12"/>
    </row>
    <row r="61" spans="1:12" s="5" customFormat="1" ht="15.9" customHeight="1" outlineLevel="1" x14ac:dyDescent="0.3">
      <c r="A61" s="459"/>
      <c r="B61" s="475"/>
      <c r="C61" s="71" t="s">
        <v>14</v>
      </c>
      <c r="D61" s="176"/>
      <c r="E61" s="66"/>
      <c r="F61" s="69"/>
      <c r="G61" s="69"/>
      <c r="H61"/>
      <c r="I61" s="124"/>
      <c r="J61" s="12"/>
    </row>
    <row r="62" spans="1:12" s="5" customFormat="1" ht="15.9" customHeight="1" outlineLevel="1" x14ac:dyDescent="0.3">
      <c r="A62" s="459"/>
      <c r="B62" s="475"/>
      <c r="C62" s="71" t="s">
        <v>13</v>
      </c>
      <c r="D62" s="176"/>
      <c r="E62" s="66"/>
      <c r="F62" s="69"/>
      <c r="G62" s="69"/>
      <c r="H62"/>
      <c r="I62" s="124"/>
      <c r="J62" s="12"/>
    </row>
    <row r="63" spans="1:12" s="5" customFormat="1" ht="15.9" customHeight="1" outlineLevel="1" x14ac:dyDescent="0.3">
      <c r="A63" s="459"/>
      <c r="B63" s="475"/>
      <c r="C63" s="71" t="s">
        <v>12</v>
      </c>
      <c r="D63" s="176"/>
      <c r="E63" s="66"/>
      <c r="F63" s="69"/>
      <c r="G63" s="69"/>
      <c r="H63"/>
      <c r="I63" s="124"/>
      <c r="J63" s="12"/>
    </row>
    <row r="64" spans="1:12" s="5" customFormat="1" ht="15.9" customHeight="1" outlineLevel="1" x14ac:dyDescent="0.3">
      <c r="A64" s="459"/>
      <c r="B64" s="475"/>
      <c r="C64" s="71" t="s">
        <v>63</v>
      </c>
      <c r="D64" s="176"/>
      <c r="E64" s="66"/>
      <c r="F64" s="69"/>
      <c r="G64" s="69"/>
      <c r="H64"/>
      <c r="I64" s="124"/>
      <c r="J64" s="12"/>
    </row>
    <row r="65" spans="1:11" s="5" customFormat="1" ht="15.9" customHeight="1" outlineLevel="1" x14ac:dyDescent="0.3">
      <c r="A65" s="459"/>
      <c r="B65" s="475"/>
      <c r="C65" s="71" t="s">
        <v>67</v>
      </c>
      <c r="D65" s="176"/>
      <c r="E65" s="66"/>
      <c r="F65" s="69"/>
      <c r="G65" s="69"/>
      <c r="H65"/>
      <c r="I65" s="124"/>
      <c r="J65" s="12"/>
    </row>
    <row r="66" spans="1:11" s="5" customFormat="1" ht="15.9" customHeight="1" outlineLevel="1" x14ac:dyDescent="0.3">
      <c r="A66" s="459"/>
      <c r="B66" s="475"/>
      <c r="C66" s="72" t="s">
        <v>40</v>
      </c>
      <c r="D66" s="176"/>
      <c r="E66" s="66"/>
      <c r="F66" s="69"/>
      <c r="G66" s="69"/>
      <c r="H66"/>
      <c r="I66" s="124"/>
      <c r="J66" s="12"/>
    </row>
    <row r="67" spans="1:11" s="5" customFormat="1" ht="15.9" customHeight="1" outlineLevel="1" x14ac:dyDescent="0.3">
      <c r="A67" s="459"/>
      <c r="B67" s="475"/>
      <c r="C67" s="72" t="s">
        <v>41</v>
      </c>
      <c r="D67" s="176"/>
      <c r="E67" s="66"/>
      <c r="F67" s="69"/>
      <c r="G67" s="69"/>
      <c r="H67"/>
      <c r="I67" s="124"/>
      <c r="J67" s="12"/>
    </row>
    <row r="68" spans="1:11" s="5" customFormat="1" ht="15.9" customHeight="1" outlineLevel="1" x14ac:dyDescent="0.3">
      <c r="A68" s="459"/>
      <c r="B68" s="475"/>
      <c r="C68" s="73" t="s">
        <v>18</v>
      </c>
      <c r="D68" s="176"/>
      <c r="E68" s="66"/>
      <c r="F68" s="69"/>
      <c r="G68" s="69"/>
      <c r="H68"/>
      <c r="I68" s="124"/>
      <c r="J68" s="12"/>
    </row>
    <row r="69" spans="1:11" s="5" customFormat="1" ht="15.9" customHeight="1" outlineLevel="1" x14ac:dyDescent="0.3">
      <c r="A69" s="459"/>
      <c r="B69" s="475"/>
      <c r="C69" s="73" t="s">
        <v>5</v>
      </c>
      <c r="D69" s="176"/>
      <c r="E69" s="66"/>
      <c r="F69" s="69"/>
      <c r="G69" s="69"/>
      <c r="H69"/>
      <c r="I69" s="124"/>
      <c r="J69" s="12"/>
    </row>
    <row r="70" spans="1:11" s="5" customFormat="1" ht="15.9" customHeight="1" outlineLevel="1" x14ac:dyDescent="0.3">
      <c r="A70" s="459"/>
      <c r="B70" s="475"/>
      <c r="C70" s="73" t="s">
        <v>6</v>
      </c>
      <c r="D70" s="176"/>
      <c r="E70" s="66"/>
      <c r="F70" s="69"/>
      <c r="G70" s="69"/>
      <c r="H70"/>
      <c r="I70" s="124"/>
      <c r="J70" s="12"/>
    </row>
    <row r="71" spans="1:11" s="5" customFormat="1" ht="15.9" customHeight="1" outlineLevel="1" x14ac:dyDescent="0.3">
      <c r="A71" s="459"/>
      <c r="B71" s="475"/>
      <c r="C71" s="73" t="s">
        <v>16</v>
      </c>
      <c r="D71" s="176"/>
      <c r="E71" s="66"/>
      <c r="F71" s="69"/>
      <c r="G71" s="69"/>
      <c r="H71"/>
      <c r="I71" s="124"/>
      <c r="J71" s="12"/>
    </row>
    <row r="72" spans="1:11" s="5" customFormat="1" ht="15.9" customHeight="1" outlineLevel="1" x14ac:dyDescent="0.3">
      <c r="A72" s="459"/>
      <c r="B72" s="475"/>
      <c r="C72" s="73" t="s">
        <v>7</v>
      </c>
      <c r="D72" s="176"/>
      <c r="E72" s="66"/>
      <c r="F72" s="69"/>
      <c r="G72" s="69"/>
      <c r="H72"/>
      <c r="I72" s="124"/>
      <c r="J72" s="12"/>
    </row>
    <row r="73" spans="1:11" s="5" customFormat="1" ht="15.9" customHeight="1" outlineLevel="1" x14ac:dyDescent="0.3">
      <c r="A73" s="459"/>
      <c r="B73" s="475"/>
      <c r="C73" s="73" t="s">
        <v>17</v>
      </c>
      <c r="D73" s="176"/>
      <c r="E73" s="66"/>
      <c r="F73" s="69"/>
      <c r="G73" s="69"/>
      <c r="H73"/>
      <c r="I73" s="124"/>
      <c r="J73" s="12"/>
    </row>
    <row r="74" spans="1:11" s="5" customFormat="1" ht="15.9" customHeight="1" outlineLevel="1" x14ac:dyDescent="0.3">
      <c r="A74" s="459"/>
      <c r="B74" s="475"/>
      <c r="C74" s="73" t="s">
        <v>96</v>
      </c>
      <c r="D74" s="176"/>
      <c r="E74" s="66"/>
      <c r="F74" s="69"/>
      <c r="G74" s="69"/>
      <c r="H74"/>
      <c r="I74" s="124"/>
      <c r="J74" s="12"/>
    </row>
    <row r="75" spans="1:11" s="5" customFormat="1" ht="15.9" customHeight="1" outlineLevel="1" x14ac:dyDescent="0.3">
      <c r="A75" s="459"/>
      <c r="B75" s="475"/>
      <c r="C75" s="73" t="s">
        <v>97</v>
      </c>
      <c r="D75" s="176"/>
      <c r="E75" s="66"/>
      <c r="F75" s="69"/>
      <c r="G75" s="69"/>
      <c r="H75"/>
      <c r="I75" s="124"/>
      <c r="J75" s="12"/>
    </row>
    <row r="76" spans="1:11" s="5" customFormat="1" ht="15.9" customHeight="1" outlineLevel="1" x14ac:dyDescent="0.3">
      <c r="A76" s="459"/>
      <c r="B76" s="475"/>
      <c r="C76" s="73" t="s">
        <v>57</v>
      </c>
      <c r="D76" s="176"/>
      <c r="E76" s="66"/>
      <c r="F76" s="69"/>
      <c r="G76" s="69"/>
      <c r="H76"/>
      <c r="I76" s="124"/>
      <c r="J76" s="12"/>
    </row>
    <row r="77" spans="1:11" s="5" customFormat="1" ht="15.9" customHeight="1" outlineLevel="1" x14ac:dyDescent="0.3">
      <c r="A77" s="459"/>
      <c r="B77" s="475"/>
      <c r="C77" s="73" t="s">
        <v>58</v>
      </c>
      <c r="D77" s="176"/>
      <c r="E77" s="66"/>
      <c r="F77" s="69"/>
      <c r="G77" s="69"/>
      <c r="H77"/>
      <c r="I77" s="124"/>
      <c r="J77" s="300"/>
      <c r="K77"/>
    </row>
    <row r="78" spans="1:11" s="5" customFormat="1" ht="15.9" customHeight="1" outlineLevel="1" x14ac:dyDescent="0.3">
      <c r="A78" s="459"/>
      <c r="B78" s="475"/>
      <c r="C78" s="73" t="s">
        <v>74</v>
      </c>
      <c r="D78" s="176"/>
      <c r="E78" s="66"/>
      <c r="F78" s="69"/>
      <c r="G78" s="69"/>
      <c r="H78"/>
      <c r="I78" s="124"/>
      <c r="J78" s="300"/>
      <c r="K78"/>
    </row>
    <row r="79" spans="1:11" s="5" customFormat="1" ht="15.9" customHeight="1" outlineLevel="1" x14ac:dyDescent="0.3">
      <c r="A79" s="459"/>
      <c r="B79" s="475"/>
      <c r="C79" s="181" t="s">
        <v>55</v>
      </c>
      <c r="D79" s="176"/>
      <c r="E79" s="66"/>
      <c r="F79" s="187">
        <f>SUM(F66:F78)+F57</f>
        <v>0</v>
      </c>
      <c r="G79" s="187">
        <f>SUM(G66:G78)+G57</f>
        <v>0</v>
      </c>
      <c r="H79"/>
      <c r="I79" s="124"/>
      <c r="J79" s="300"/>
      <c r="K79"/>
    </row>
    <row r="80" spans="1:11" s="5" customFormat="1" ht="15.9" customHeight="1" outlineLevel="1" x14ac:dyDescent="0.3">
      <c r="A80" s="459"/>
      <c r="B80" s="178"/>
      <c r="C80" s="182"/>
      <c r="D80" s="176"/>
      <c r="E80" s="180"/>
      <c r="F80" s="176"/>
      <c r="G80" s="176"/>
      <c r="H80"/>
      <c r="I80" s="124"/>
    </row>
    <row r="81" spans="1:12" s="5" customFormat="1" ht="15.9" customHeight="1" outlineLevel="1" x14ac:dyDescent="0.3">
      <c r="A81" s="459"/>
      <c r="B81" s="476" t="s">
        <v>22</v>
      </c>
      <c r="C81" s="38" t="s">
        <v>38</v>
      </c>
      <c r="D81" s="176"/>
      <c r="E81" s="66"/>
      <c r="F81" s="79"/>
      <c r="G81" s="79"/>
      <c r="H81"/>
      <c r="I81" s="124"/>
    </row>
    <row r="82" spans="1:12" s="5" customFormat="1" ht="15.9" customHeight="1" outlineLevel="1" x14ac:dyDescent="0.3">
      <c r="A82" s="459"/>
      <c r="B82" s="476"/>
      <c r="C82" s="40" t="s">
        <v>39</v>
      </c>
      <c r="D82" s="176"/>
      <c r="E82" s="66"/>
      <c r="F82" s="69"/>
      <c r="G82" s="69"/>
      <c r="H82"/>
      <c r="I82" s="124"/>
    </row>
    <row r="83" spans="1:12" s="5" customFormat="1" ht="15.9" customHeight="1" outlineLevel="1" x14ac:dyDescent="0.3">
      <c r="A83" s="459"/>
      <c r="B83" s="476"/>
      <c r="C83" s="75" t="s">
        <v>61</v>
      </c>
      <c r="D83" s="176"/>
      <c r="E83" s="66"/>
      <c r="F83" s="243">
        <f>F82+F81</f>
        <v>0</v>
      </c>
      <c r="G83" s="243">
        <f>G82+G81</f>
        <v>0</v>
      </c>
      <c r="H83"/>
      <c r="I83"/>
    </row>
    <row r="84" spans="1:12" s="29" customFormat="1" ht="15.9" customHeight="1" outlineLevel="1" x14ac:dyDescent="0.3">
      <c r="A84" s="177"/>
      <c r="B84" s="178"/>
      <c r="C84" s="179"/>
      <c r="D84" s="176"/>
      <c r="E84" s="180"/>
      <c r="F84" s="176"/>
      <c r="G84" s="176"/>
      <c r="H84" s="128"/>
      <c r="I84" s="128"/>
    </row>
    <row r="85" spans="1:12" s="29" customFormat="1" ht="15.9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8"/>
    </row>
    <row r="86" spans="1:12" s="29" customFormat="1" ht="15.9" customHeight="1" outlineLevel="1" x14ac:dyDescent="0.3">
      <c r="A86" s="489" t="s">
        <v>119</v>
      </c>
      <c r="B86" s="489"/>
      <c r="C86" s="490"/>
      <c r="D86" s="128"/>
      <c r="E86" s="128"/>
      <c r="F86" s="256">
        <f>F88+F89</f>
        <v>0</v>
      </c>
      <c r="G86" s="256">
        <f>G88+G89</f>
        <v>0</v>
      </c>
      <c r="H86" s="128"/>
      <c r="I86" s="128"/>
    </row>
    <row r="87" spans="1:12" s="29" customFormat="1" ht="6.6" customHeight="1" outlineLevel="1" x14ac:dyDescent="0.3">
      <c r="A87"/>
      <c r="B87"/>
      <c r="C87"/>
      <c r="D87" s="128"/>
      <c r="E87" s="128"/>
      <c r="F87"/>
      <c r="G87"/>
      <c r="H87" s="128"/>
      <c r="I87" s="128"/>
    </row>
    <row r="88" spans="1:12" s="29" customFormat="1" ht="20.100000000000001" customHeight="1" outlineLevel="1" x14ac:dyDescent="0.3">
      <c r="A88" s="459"/>
      <c r="B88" s="488" t="s">
        <v>120</v>
      </c>
      <c r="C88" s="252" t="s">
        <v>96</v>
      </c>
      <c r="D88" s="176"/>
      <c r="E88" s="176"/>
      <c r="F88" s="254">
        <f>F131</f>
        <v>0</v>
      </c>
      <c r="G88" s="254">
        <f>G131-G74</f>
        <v>0</v>
      </c>
      <c r="H88" s="128"/>
      <c r="I88" s="128"/>
    </row>
    <row r="89" spans="1:12" s="29" customFormat="1" ht="20.100000000000001" customHeight="1" outlineLevel="1" x14ac:dyDescent="0.3">
      <c r="A89" s="459"/>
      <c r="B89" s="488"/>
      <c r="C89" s="253" t="s">
        <v>97</v>
      </c>
      <c r="D89" s="176"/>
      <c r="E89" s="176"/>
      <c r="F89" s="234">
        <f>F132</f>
        <v>0</v>
      </c>
      <c r="G89" s="234">
        <f>G132-G75</f>
        <v>0</v>
      </c>
      <c r="H89" s="128"/>
      <c r="I89" s="128"/>
    </row>
    <row r="90" spans="1:12" s="29" customFormat="1" ht="20.100000000000001" customHeight="1" outlineLevel="1" x14ac:dyDescent="0.3">
      <c r="A90" s="459"/>
      <c r="B90" s="488"/>
      <c r="C90" s="259" t="s">
        <v>121</v>
      </c>
      <c r="D90" s="127"/>
      <c r="E90" s="251"/>
      <c r="F90" s="258">
        <f>SUM(F88:F89)</f>
        <v>0</v>
      </c>
      <c r="G90" s="258">
        <f>SUM(G88:G89)</f>
        <v>0</v>
      </c>
      <c r="H90" s="128"/>
      <c r="I90" s="128"/>
    </row>
    <row r="91" spans="1:12" s="29" customFormat="1" ht="15.9" customHeight="1" outlineLevel="1" x14ac:dyDescent="0.3">
      <c r="A91" s="177"/>
      <c r="B91" s="178"/>
      <c r="C91" s="179"/>
      <c r="D91" s="176"/>
      <c r="E91" s="180"/>
      <c r="F91" s="176"/>
      <c r="G91" s="176"/>
      <c r="H91" s="128"/>
      <c r="I91" s="128"/>
    </row>
    <row r="92" spans="1:12" s="29" customFormat="1" ht="15.9" customHeight="1" outlineLevel="1" x14ac:dyDescent="0.3">
      <c r="A92" s="177"/>
      <c r="B92" s="178"/>
      <c r="C92" s="179"/>
      <c r="D92" s="176"/>
      <c r="E92" s="180"/>
      <c r="F92" s="176"/>
      <c r="G92" s="176"/>
      <c r="H92" s="128"/>
      <c r="I92" s="128"/>
    </row>
    <row r="93" spans="1:12" customFormat="1" ht="18.75" customHeight="1" x14ac:dyDescent="0.3">
      <c r="A93" s="485" t="s">
        <v>127</v>
      </c>
      <c r="B93" s="485"/>
      <c r="C93" s="486"/>
      <c r="D93" s="128"/>
      <c r="E93" s="128"/>
      <c r="F93" s="273">
        <v>0</v>
      </c>
      <c r="G93" s="274">
        <f>G95</f>
        <v>0</v>
      </c>
      <c r="K93" s="122"/>
      <c r="L93" s="128"/>
    </row>
    <row r="94" spans="1:12" customFormat="1" ht="6.6" customHeight="1" x14ac:dyDescent="0.3">
      <c r="D94" s="128"/>
      <c r="E94" s="128"/>
      <c r="K94" s="122"/>
      <c r="L94" s="128"/>
    </row>
    <row r="95" spans="1:12" customFormat="1" ht="18.75" customHeight="1" x14ac:dyDescent="0.3">
      <c r="A95" s="459"/>
      <c r="B95" s="487" t="s">
        <v>129</v>
      </c>
      <c r="C95" s="277" t="s">
        <v>130</v>
      </c>
      <c r="D95" s="176"/>
      <c r="E95" s="176"/>
      <c r="F95" s="79">
        <v>0</v>
      </c>
      <c r="G95" s="39">
        <f>'Jul 2025'!G95</f>
        <v>0</v>
      </c>
      <c r="K95" s="122"/>
      <c r="L95" s="128"/>
    </row>
    <row r="96" spans="1:12" customFormat="1" ht="18.75" customHeight="1" x14ac:dyDescent="0.3">
      <c r="A96" s="459"/>
      <c r="B96" s="487"/>
      <c r="C96" s="309" t="s">
        <v>128</v>
      </c>
      <c r="D96" s="127"/>
      <c r="E96" s="251"/>
      <c r="F96" s="310">
        <v>0</v>
      </c>
      <c r="G96" s="311">
        <f>G95</f>
        <v>0</v>
      </c>
      <c r="K96" s="122"/>
      <c r="L96" s="128"/>
    </row>
    <row r="97" spans="1:12" s="29" customFormat="1" ht="15.9" customHeight="1" outlineLevel="1" x14ac:dyDescent="0.3">
      <c r="A97" s="177"/>
      <c r="B97" s="178"/>
      <c r="C97" s="179"/>
      <c r="D97" s="176"/>
      <c r="E97" s="180"/>
      <c r="F97" s="176"/>
      <c r="G97" s="176"/>
      <c r="H97" s="128"/>
      <c r="I97" s="128"/>
    </row>
    <row r="98" spans="1:12" s="29" customFormat="1" ht="15.9" customHeight="1" outlineLevel="1" x14ac:dyDescent="0.3">
      <c r="A98" s="177"/>
      <c r="B98" s="178"/>
      <c r="C98" s="179"/>
      <c r="D98" s="176"/>
      <c r="E98" s="180"/>
      <c r="F98" s="176"/>
      <c r="G98" s="176"/>
      <c r="H98" s="128"/>
      <c r="I98" s="128"/>
    </row>
    <row r="99" spans="1:12" customFormat="1" ht="18.75" customHeight="1" x14ac:dyDescent="0.3">
      <c r="K99" s="122"/>
      <c r="L99" s="128"/>
    </row>
    <row r="100" spans="1:12" ht="33" customHeight="1" x14ac:dyDescent="0.25">
      <c r="A100" s="461" t="s">
        <v>51</v>
      </c>
      <c r="B100" s="462"/>
      <c r="C100" s="462"/>
      <c r="D100" s="462"/>
      <c r="E100" s="462"/>
      <c r="F100" s="462"/>
      <c r="G100" s="462"/>
      <c r="H100" s="462"/>
      <c r="I100" s="463"/>
      <c r="K100" s="122"/>
      <c r="L100" s="26"/>
    </row>
    <row r="101" spans="1:12" ht="8.25" customHeight="1" x14ac:dyDescent="0.3">
      <c r="C101" s="320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K102" s="122"/>
      <c r="L102" s="29"/>
    </row>
    <row r="103" spans="1:12" customFormat="1" ht="6" customHeight="1" x14ac:dyDescent="0.3">
      <c r="K103" s="129"/>
      <c r="L103" s="128"/>
    </row>
    <row r="104" spans="1:12" s="5" customFormat="1" ht="15.9" customHeight="1" x14ac:dyDescent="0.25">
      <c r="A104" s="464" t="s">
        <v>20</v>
      </c>
      <c r="B104" s="465" t="s">
        <v>21</v>
      </c>
      <c r="C104" s="99" t="s">
        <v>1</v>
      </c>
      <c r="D104" s="322"/>
      <c r="E104" s="180"/>
      <c r="F104" s="322"/>
      <c r="G104" s="67"/>
      <c r="H104" s="11"/>
      <c r="I104" s="468" t="e">
        <f>+G125/G138</f>
        <v>#DIV/0!</v>
      </c>
      <c r="K104" s="122"/>
      <c r="L104" s="29"/>
    </row>
    <row r="105" spans="1:12" ht="15.9" customHeight="1" outlineLevel="1" x14ac:dyDescent="0.25">
      <c r="A105" s="464"/>
      <c r="B105" s="466"/>
      <c r="C105" s="100" t="s">
        <v>43</v>
      </c>
      <c r="D105" s="222"/>
      <c r="E105" s="180"/>
      <c r="F105" s="222"/>
      <c r="G105" s="70"/>
      <c r="I105" s="469"/>
      <c r="J105" s="237"/>
      <c r="K105" s="122"/>
      <c r="L105" s="26"/>
    </row>
    <row r="106" spans="1:12" s="199" customFormat="1" ht="15.9" customHeight="1" outlineLevel="1" x14ac:dyDescent="0.25">
      <c r="A106" s="464"/>
      <c r="B106" s="466"/>
      <c r="C106" s="196" t="s">
        <v>161</v>
      </c>
      <c r="D106" s="332"/>
      <c r="E106" s="331"/>
      <c r="F106" s="332"/>
      <c r="G106" s="230"/>
      <c r="I106" s="481"/>
      <c r="J106" s="280"/>
      <c r="K106" s="202"/>
      <c r="L106" s="195"/>
    </row>
    <row r="107" spans="1:12" ht="15.9" customHeight="1" outlineLevel="1" x14ac:dyDescent="0.25">
      <c r="A107" s="464"/>
      <c r="B107" s="466"/>
      <c r="C107" s="100" t="s">
        <v>15</v>
      </c>
      <c r="D107" s="222"/>
      <c r="E107" s="180"/>
      <c r="F107" s="222"/>
      <c r="G107" s="70"/>
      <c r="I107" s="469"/>
      <c r="J107" s="13"/>
      <c r="K107" s="122"/>
      <c r="L107" s="26"/>
    </row>
    <row r="108" spans="1:12" ht="15.9" customHeight="1" outlineLevel="1" x14ac:dyDescent="0.25">
      <c r="A108" s="464"/>
      <c r="B108" s="466"/>
      <c r="C108" s="100" t="s">
        <v>44</v>
      </c>
      <c r="D108" s="333"/>
      <c r="E108" s="26"/>
      <c r="F108" s="333"/>
      <c r="G108" s="70"/>
      <c r="I108" s="469"/>
      <c r="K108" s="122"/>
      <c r="L108" s="26"/>
    </row>
    <row r="109" spans="1:12" ht="15.9" customHeight="1" outlineLevel="1" x14ac:dyDescent="0.25">
      <c r="A109" s="464"/>
      <c r="B109" s="466"/>
      <c r="C109" s="101" t="s">
        <v>14</v>
      </c>
      <c r="D109" s="222"/>
      <c r="E109" s="180"/>
      <c r="F109" s="222"/>
      <c r="G109" s="154"/>
      <c r="I109" s="469"/>
      <c r="K109" s="122"/>
      <c r="L109" s="26"/>
    </row>
    <row r="110" spans="1:12" ht="15.9" customHeight="1" outlineLevel="1" x14ac:dyDescent="0.25">
      <c r="A110" s="464"/>
      <c r="B110" s="466"/>
      <c r="C110" s="101" t="s">
        <v>13</v>
      </c>
      <c r="D110" s="69"/>
      <c r="E110" s="66"/>
      <c r="F110" s="69"/>
      <c r="G110" s="154"/>
      <c r="I110" s="469"/>
      <c r="K110" s="122"/>
      <c r="L110" s="26"/>
    </row>
    <row r="111" spans="1:12" ht="15.9" customHeight="1" outlineLevel="1" x14ac:dyDescent="0.25">
      <c r="A111" s="464"/>
      <c r="B111" s="466"/>
      <c r="C111" s="101" t="s">
        <v>12</v>
      </c>
      <c r="D111" s="69"/>
      <c r="E111" s="66"/>
      <c r="F111" s="69"/>
      <c r="G111" s="154"/>
      <c r="I111" s="469"/>
      <c r="K111" s="122"/>
      <c r="L111" s="26"/>
    </row>
    <row r="112" spans="1:12" ht="15.9" customHeight="1" outlineLevel="1" x14ac:dyDescent="0.25">
      <c r="A112" s="464"/>
      <c r="B112" s="466"/>
      <c r="C112" s="101" t="s">
        <v>63</v>
      </c>
      <c r="D112" s="69"/>
      <c r="E112" s="66"/>
      <c r="F112" s="69"/>
      <c r="G112" s="154"/>
      <c r="I112" s="469"/>
      <c r="K112" s="122"/>
      <c r="L112" s="26"/>
    </row>
    <row r="113" spans="1:12" ht="15.9" customHeight="1" outlineLevel="1" x14ac:dyDescent="0.25">
      <c r="A113" s="464"/>
      <c r="B113" s="466"/>
      <c r="C113" s="101" t="s">
        <v>67</v>
      </c>
      <c r="D113" s="69"/>
      <c r="E113" s="66"/>
      <c r="F113" s="69"/>
      <c r="G113" s="154"/>
      <c r="I113" s="469"/>
      <c r="K113" s="122"/>
      <c r="L113" s="26"/>
    </row>
    <row r="114" spans="1:12" ht="15.9" customHeight="1" x14ac:dyDescent="0.25">
      <c r="A114" s="464"/>
      <c r="B114" s="466"/>
      <c r="C114" s="102" t="s">
        <v>151</v>
      </c>
      <c r="D114" s="218"/>
      <c r="E114" s="219"/>
      <c r="F114" s="218"/>
      <c r="G114" s="70"/>
      <c r="H114" s="11"/>
      <c r="I114" s="469"/>
      <c r="J114" s="12"/>
      <c r="K114" s="122"/>
      <c r="L114" s="26"/>
    </row>
    <row r="115" spans="1:12" ht="15.9" customHeight="1" x14ac:dyDescent="0.25">
      <c r="A115" s="464"/>
      <c r="B115" s="466"/>
      <c r="C115" s="102" t="s">
        <v>41</v>
      </c>
      <c r="D115" s="218"/>
      <c r="E115" s="219"/>
      <c r="F115" s="218"/>
      <c r="G115" s="70"/>
      <c r="H115" s="11"/>
      <c r="I115" s="469"/>
      <c r="J115" s="5"/>
    </row>
    <row r="116" spans="1:12" s="5" customFormat="1" ht="15.9" customHeight="1" x14ac:dyDescent="0.25">
      <c r="A116" s="464"/>
      <c r="B116" s="466"/>
      <c r="C116" s="103" t="s">
        <v>124</v>
      </c>
      <c r="D116" s="69"/>
      <c r="E116" s="66"/>
      <c r="F116" s="69"/>
      <c r="G116" s="70"/>
      <c r="H116" s="7"/>
      <c r="I116" s="469"/>
      <c r="K116" s="123"/>
    </row>
    <row r="117" spans="1:12" ht="15.9" customHeight="1" x14ac:dyDescent="0.25">
      <c r="A117" s="464"/>
      <c r="B117" s="466"/>
      <c r="C117" s="103" t="s">
        <v>5</v>
      </c>
      <c r="D117" s="69"/>
      <c r="E117" s="66"/>
      <c r="F117" s="69"/>
      <c r="G117" s="70"/>
      <c r="H117" s="11"/>
      <c r="I117" s="469"/>
      <c r="J117" s="5"/>
    </row>
    <row r="118" spans="1:12" ht="15.9" customHeight="1" x14ac:dyDescent="0.25">
      <c r="A118" s="464"/>
      <c r="B118" s="466"/>
      <c r="C118" s="103" t="s">
        <v>6</v>
      </c>
      <c r="D118" s="69"/>
      <c r="E118" s="66"/>
      <c r="F118" s="69"/>
      <c r="G118" s="70"/>
      <c r="H118" s="11"/>
      <c r="I118" s="469"/>
      <c r="J118" s="5"/>
    </row>
    <row r="119" spans="1:12" ht="15.9" customHeight="1" x14ac:dyDescent="0.25">
      <c r="A119" s="464"/>
      <c r="B119" s="466"/>
      <c r="C119" s="103" t="s">
        <v>16</v>
      </c>
      <c r="D119" s="69"/>
      <c r="E119" s="66"/>
      <c r="F119" s="69"/>
      <c r="G119" s="70"/>
      <c r="H119" s="11"/>
      <c r="I119" s="469"/>
      <c r="J119" s="15"/>
    </row>
    <row r="120" spans="1:12" ht="15.9" customHeight="1" x14ac:dyDescent="0.25">
      <c r="A120" s="464"/>
      <c r="B120" s="466"/>
      <c r="C120" s="103" t="s">
        <v>7</v>
      </c>
      <c r="D120" s="69"/>
      <c r="E120" s="66"/>
      <c r="F120" s="69"/>
      <c r="G120" s="70"/>
      <c r="H120" s="11"/>
      <c r="I120" s="469"/>
      <c r="J120" s="5"/>
    </row>
    <row r="121" spans="1:12" ht="15.9" customHeight="1" x14ac:dyDescent="0.25">
      <c r="A121" s="464"/>
      <c r="B121" s="466"/>
      <c r="C121" s="103" t="s">
        <v>17</v>
      </c>
      <c r="D121" s="69"/>
      <c r="E121" s="66"/>
      <c r="F121" s="69"/>
      <c r="G121" s="70"/>
      <c r="H121" s="11"/>
      <c r="I121" s="469"/>
    </row>
    <row r="122" spans="1:12" ht="15.9" customHeight="1" x14ac:dyDescent="0.25">
      <c r="A122" s="464"/>
      <c r="B122" s="466"/>
      <c r="C122" s="103" t="s">
        <v>57</v>
      </c>
      <c r="D122" s="69"/>
      <c r="E122" s="66"/>
      <c r="F122" s="69"/>
      <c r="G122" s="70"/>
      <c r="H122" s="11"/>
      <c r="I122" s="469"/>
    </row>
    <row r="123" spans="1:12" ht="15.9" customHeight="1" x14ac:dyDescent="0.25">
      <c r="A123" s="464"/>
      <c r="B123" s="466"/>
      <c r="C123" s="103" t="s">
        <v>58</v>
      </c>
      <c r="D123" s="69"/>
      <c r="E123" s="66"/>
      <c r="F123" s="69"/>
      <c r="G123" s="70"/>
      <c r="H123" s="11"/>
      <c r="I123" s="469"/>
    </row>
    <row r="124" spans="1:12" ht="15.9" customHeight="1" x14ac:dyDescent="0.25">
      <c r="A124" s="464"/>
      <c r="B124" s="466"/>
      <c r="C124" s="73" t="s">
        <v>74</v>
      </c>
      <c r="D124" s="69"/>
      <c r="E124" s="66"/>
      <c r="F124" s="69"/>
      <c r="G124" s="70"/>
      <c r="H124" s="11"/>
      <c r="I124" s="469"/>
    </row>
    <row r="125" spans="1:12" s="7" customFormat="1" ht="18" customHeight="1" x14ac:dyDescent="0.25">
      <c r="A125" s="464"/>
      <c r="B125" s="467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70"/>
      <c r="J125" s="16"/>
      <c r="K125" s="125"/>
    </row>
    <row r="126" spans="1:12" ht="10.5" customHeight="1" x14ac:dyDescent="0.3">
      <c r="A126" s="464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64"/>
      <c r="B127" s="471" t="s">
        <v>22</v>
      </c>
      <c r="C127" s="77" t="s">
        <v>38</v>
      </c>
      <c r="D127" s="79"/>
      <c r="E127" s="78"/>
      <c r="F127" s="79"/>
      <c r="G127" s="79"/>
      <c r="H127" s="7"/>
      <c r="I127" s="468" t="e">
        <f>+G129/G138</f>
        <v>#DIV/0!</v>
      </c>
    </row>
    <row r="128" spans="1:12" ht="18.75" customHeight="1" x14ac:dyDescent="0.25">
      <c r="A128" s="464"/>
      <c r="B128" s="472"/>
      <c r="C128" s="80" t="s">
        <v>39</v>
      </c>
      <c r="D128" s="69"/>
      <c r="E128" s="78"/>
      <c r="F128" s="69"/>
      <c r="G128" s="69"/>
      <c r="H128" s="7"/>
      <c r="I128" s="469"/>
    </row>
    <row r="129" spans="1:13" s="7" customFormat="1" ht="18.75" customHeight="1" x14ac:dyDescent="0.3">
      <c r="A129" s="464"/>
      <c r="B129" s="473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70"/>
      <c r="K129" s="125"/>
    </row>
    <row r="130" spans="1:13" s="7" customFormat="1" ht="15.6" x14ac:dyDescent="0.3">
      <c r="A130" s="464"/>
      <c r="B130" s="22"/>
      <c r="C130" s="19"/>
      <c r="D130" s="23"/>
      <c r="F130" s="20"/>
      <c r="G130" s="23"/>
      <c r="H130" s="11"/>
      <c r="I130" s="36"/>
      <c r="K130" s="125"/>
    </row>
    <row r="131" spans="1:13" s="7" customFormat="1" ht="16.95" customHeight="1" x14ac:dyDescent="0.25">
      <c r="A131" s="464"/>
      <c r="B131" s="471" t="s">
        <v>122</v>
      </c>
      <c r="C131" s="252" t="s">
        <v>96</v>
      </c>
      <c r="D131" s="79"/>
      <c r="E131" s="225"/>
      <c r="F131" s="79"/>
      <c r="G131" s="79"/>
      <c r="I131" s="468" t="e">
        <f>+G133/G136</f>
        <v>#DIV/0!</v>
      </c>
      <c r="K131" s="125"/>
    </row>
    <row r="132" spans="1:13" s="7" customFormat="1" ht="16.95" customHeight="1" x14ac:dyDescent="0.25">
      <c r="A132" s="464"/>
      <c r="B132" s="472"/>
      <c r="C132" s="253" t="s">
        <v>97</v>
      </c>
      <c r="D132" s="69"/>
      <c r="E132" s="235"/>
      <c r="F132" s="69"/>
      <c r="G132" s="69"/>
      <c r="I132" s="469"/>
      <c r="K132" s="125"/>
    </row>
    <row r="133" spans="1:13" s="7" customFormat="1" ht="16.95" customHeight="1" x14ac:dyDescent="0.3">
      <c r="A133" s="464"/>
      <c r="B133" s="473"/>
      <c r="C133" s="98" t="s">
        <v>132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70"/>
      <c r="K133" s="125"/>
    </row>
    <row r="134" spans="1:13" s="7" customFormat="1" ht="15.6" x14ac:dyDescent="0.3">
      <c r="A134" s="464"/>
      <c r="B134" s="22"/>
      <c r="C134" s="19"/>
      <c r="D134" s="23"/>
      <c r="F134" s="20"/>
      <c r="G134" s="23"/>
      <c r="H134" s="11"/>
      <c r="I134" s="36"/>
      <c r="K134" s="125"/>
    </row>
    <row r="135" spans="1:13" s="7" customFormat="1" ht="15.75" customHeight="1" x14ac:dyDescent="0.3">
      <c r="A135" s="464"/>
      <c r="B135" s="474" t="s">
        <v>24</v>
      </c>
      <c r="C135" s="474"/>
      <c r="D135" s="86">
        <f>D138-D136</f>
        <v>0</v>
      </c>
      <c r="F135" s="86">
        <f t="shared" ref="F135:G135" si="15">F138-F136</f>
        <v>0</v>
      </c>
      <c r="G135" s="86">
        <f t="shared" si="15"/>
        <v>0</v>
      </c>
      <c r="H135" s="11"/>
      <c r="I135" s="87" t="e">
        <f>+G135/$G$138</f>
        <v>#DIV/0!</v>
      </c>
      <c r="K135" s="125"/>
    </row>
    <row r="136" spans="1:13" s="7" customFormat="1" ht="15.75" customHeight="1" x14ac:dyDescent="0.25">
      <c r="A136" s="464"/>
      <c r="B136" s="474" t="s">
        <v>25</v>
      </c>
      <c r="C136" s="474"/>
      <c r="D136" s="86">
        <f>+D114+D115+D116+D129</f>
        <v>0</v>
      </c>
      <c r="F136" s="86">
        <f>+F114+F115+F116+F129</f>
        <v>0</v>
      </c>
      <c r="G136" s="86">
        <f>+G114+G115+G116+G129</f>
        <v>0</v>
      </c>
      <c r="H136" s="62"/>
      <c r="I136" s="87" t="e">
        <f>+G136/$G$138</f>
        <v>#DIV/0!</v>
      </c>
      <c r="K136" s="125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3" ht="26.25" customHeight="1" x14ac:dyDescent="0.3">
      <c r="A138" s="451" t="s">
        <v>26</v>
      </c>
      <c r="B138" s="452" t="s">
        <v>133</v>
      </c>
      <c r="C138" s="453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21"/>
      <c r="J138" s="321"/>
      <c r="K138" s="321"/>
      <c r="M138" s="13"/>
    </row>
    <row r="139" spans="1:13" ht="14.25" customHeight="1" x14ac:dyDescent="0.25">
      <c r="A139" s="451"/>
      <c r="B139" s="454" t="s">
        <v>134</v>
      </c>
      <c r="C139" s="455"/>
      <c r="D139" s="89"/>
      <c r="E139" s="78"/>
      <c r="F139" s="89"/>
      <c r="G139" s="89"/>
      <c r="H139" s="11"/>
      <c r="I139" s="104"/>
      <c r="J139" s="13"/>
      <c r="M139" s="183"/>
    </row>
    <row r="140" spans="1:13" ht="14.25" customHeight="1" x14ac:dyDescent="0.25">
      <c r="A140" s="451"/>
      <c r="B140" s="454" t="s">
        <v>135</v>
      </c>
      <c r="C140" s="455"/>
      <c r="D140" s="89"/>
      <c r="E140" s="78"/>
      <c r="F140" s="89"/>
      <c r="G140" s="89"/>
      <c r="H140" s="11"/>
      <c r="I140" s="62"/>
    </row>
    <row r="141" spans="1:13" ht="27.45" customHeight="1" x14ac:dyDescent="0.3">
      <c r="A141" s="451"/>
      <c r="B141" s="452" t="s">
        <v>136</v>
      </c>
      <c r="C141" s="453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451"/>
      <c r="B142" s="454" t="s">
        <v>137</v>
      </c>
      <c r="C142" s="455"/>
      <c r="D142" s="91"/>
      <c r="E142" s="92"/>
      <c r="F142" s="113"/>
      <c r="G142" s="113"/>
      <c r="H142" s="11"/>
      <c r="I142" s="62"/>
    </row>
    <row r="143" spans="1:13" ht="38.25" customHeight="1" x14ac:dyDescent="0.3">
      <c r="A143" s="451"/>
      <c r="B143" s="456" t="s">
        <v>138</v>
      </c>
      <c r="C143" s="457"/>
      <c r="D143" s="88"/>
      <c r="E143"/>
      <c r="F143" s="94">
        <f>+F141-F142</f>
        <v>0</v>
      </c>
      <c r="G143" s="94">
        <f>+G141-G142</f>
        <v>0</v>
      </c>
      <c r="H143" s="11"/>
      <c r="I143" s="104"/>
      <c r="J143" s="13"/>
    </row>
    <row r="144" spans="1:13" customFormat="1" ht="15" customHeight="1" x14ac:dyDescent="0.3">
      <c r="A144" s="477" t="s">
        <v>169</v>
      </c>
      <c r="B144" s="477"/>
      <c r="C144" s="477"/>
      <c r="F144" s="111"/>
      <c r="G144" s="111"/>
      <c r="K144" s="124"/>
    </row>
    <row r="145" spans="1:11" ht="24" customHeight="1" x14ac:dyDescent="0.25">
      <c r="A145" s="460" t="s">
        <v>94</v>
      </c>
      <c r="B145" s="460"/>
      <c r="C145" s="460"/>
      <c r="D145" s="460"/>
      <c r="E145" s="460"/>
      <c r="F145" s="460"/>
      <c r="G145" s="460"/>
      <c r="H145" s="460"/>
      <c r="I145" s="460"/>
    </row>
    <row r="146" spans="1:11" ht="13.2" customHeight="1" x14ac:dyDescent="0.25">
      <c r="A146" s="450" t="s">
        <v>45</v>
      </c>
      <c r="B146" s="450"/>
      <c r="C146" s="450"/>
      <c r="D146" s="450"/>
      <c r="E146" s="450"/>
      <c r="F146" s="450"/>
      <c r="G146" s="450"/>
      <c r="H146" s="450"/>
      <c r="I146" s="450"/>
    </row>
    <row r="147" spans="1:11" ht="13.2" customHeight="1" x14ac:dyDescent="0.25">
      <c r="A147" s="450" t="s">
        <v>46</v>
      </c>
      <c r="B147" s="450"/>
      <c r="C147" s="450"/>
      <c r="D147" s="450"/>
      <c r="E147" s="450"/>
      <c r="F147" s="450"/>
      <c r="G147" s="450"/>
      <c r="H147" s="450"/>
      <c r="I147" s="450"/>
    </row>
    <row r="148" spans="1:11" ht="13.2" customHeight="1" x14ac:dyDescent="0.25">
      <c r="A148" s="450" t="s">
        <v>126</v>
      </c>
      <c r="B148" s="450"/>
      <c r="C148" s="450"/>
      <c r="D148" s="450"/>
      <c r="E148" s="450"/>
      <c r="F148" s="450"/>
      <c r="G148" s="450"/>
      <c r="H148" s="450"/>
      <c r="I148" s="450"/>
      <c r="K148" s="2"/>
    </row>
    <row r="149" spans="1:11" ht="13.2" customHeight="1" x14ac:dyDescent="0.25">
      <c r="A149" s="450" t="s">
        <v>81</v>
      </c>
      <c r="B149" s="450"/>
      <c r="C149" s="450"/>
      <c r="D149" s="450"/>
      <c r="E149" s="450"/>
      <c r="F149" s="450"/>
      <c r="G149" s="450"/>
      <c r="H149" s="450"/>
      <c r="I149" s="450"/>
      <c r="K149" s="2"/>
    </row>
    <row r="150" spans="1:11" ht="13.2" customHeight="1" x14ac:dyDescent="0.25">
      <c r="A150" s="450" t="s">
        <v>82</v>
      </c>
      <c r="B150" s="450"/>
      <c r="C150" s="450"/>
      <c r="D150" s="450"/>
      <c r="E150" s="450"/>
      <c r="F150" s="450"/>
      <c r="G150" s="450"/>
      <c r="H150" s="450"/>
      <c r="I150" s="450"/>
      <c r="K150" s="2"/>
    </row>
    <row r="151" spans="1:11" ht="15" customHeight="1" x14ac:dyDescent="0.25">
      <c r="A151" s="450" t="s">
        <v>83</v>
      </c>
      <c r="B151" s="450"/>
      <c r="C151" s="450"/>
      <c r="D151" s="450"/>
      <c r="E151" s="450"/>
      <c r="F151" s="450"/>
      <c r="G151" s="450"/>
      <c r="H151" s="450"/>
      <c r="I151" s="450"/>
      <c r="K151" s="2"/>
    </row>
    <row r="152" spans="1:11" ht="18.600000000000001" customHeight="1" x14ac:dyDescent="0.25">
      <c r="A152" s="450" t="s">
        <v>150</v>
      </c>
      <c r="B152" s="450"/>
      <c r="C152" s="450"/>
      <c r="D152" s="336"/>
      <c r="E152" s="336"/>
      <c r="F152" s="336"/>
      <c r="G152" s="336"/>
      <c r="H152" s="336"/>
      <c r="I152" s="336"/>
      <c r="K152" s="2"/>
    </row>
    <row r="153" spans="1:11" ht="18.600000000000001" customHeight="1" x14ac:dyDescent="0.25">
      <c r="A153" s="450" t="s">
        <v>149</v>
      </c>
      <c r="B153" s="450"/>
      <c r="C153" s="450"/>
      <c r="D153" s="450"/>
      <c r="E153" s="450"/>
      <c r="F153" s="450"/>
      <c r="G153" s="450"/>
      <c r="H153" s="450"/>
      <c r="I153" s="450"/>
      <c r="K153" s="2"/>
    </row>
    <row r="154" spans="1:11" ht="25.95" customHeight="1" x14ac:dyDescent="0.25">
      <c r="A154" s="450" t="s">
        <v>194</v>
      </c>
      <c r="B154" s="450"/>
      <c r="C154" s="450"/>
      <c r="D154" s="450"/>
      <c r="E154" s="450"/>
      <c r="F154" s="450"/>
      <c r="G154" s="450"/>
      <c r="H154" s="450"/>
      <c r="I154" s="450"/>
      <c r="K154" s="2"/>
    </row>
    <row r="155" spans="1:11" ht="18.600000000000001" customHeight="1" x14ac:dyDescent="0.25">
      <c r="A155" s="450" t="s">
        <v>153</v>
      </c>
      <c r="B155" s="450"/>
      <c r="C155" s="450"/>
      <c r="D155" s="450"/>
      <c r="E155" s="450"/>
      <c r="F155" s="450"/>
      <c r="G155" s="450"/>
      <c r="H155" s="336"/>
      <c r="I155" s="336"/>
      <c r="K155" s="2"/>
    </row>
    <row r="156" spans="1:11" ht="25.95" customHeight="1" x14ac:dyDescent="0.25">
      <c r="A156" s="458" t="s">
        <v>35</v>
      </c>
      <c r="B156" s="458"/>
      <c r="C156" s="458"/>
      <c r="D156" s="169"/>
      <c r="E156" s="169"/>
      <c r="F156" s="169"/>
      <c r="G156" s="169"/>
      <c r="H156" s="169"/>
      <c r="I156" s="169"/>
    </row>
    <row r="157" spans="1:11" ht="15" customHeight="1" x14ac:dyDescent="0.25">
      <c r="A157" s="458" t="s">
        <v>170</v>
      </c>
      <c r="B157" s="458"/>
      <c r="C157" s="458"/>
      <c r="D157" s="458"/>
      <c r="E157" s="458"/>
      <c r="F157" s="458"/>
      <c r="G157" s="21"/>
      <c r="H157" s="7"/>
      <c r="I157" s="22"/>
    </row>
    <row r="158" spans="1:11" ht="15" customHeight="1" x14ac:dyDescent="0.25">
      <c r="A158" s="458" t="s">
        <v>68</v>
      </c>
      <c r="B158" s="458"/>
      <c r="C158" s="458"/>
      <c r="D158" s="458"/>
      <c r="E158" s="458"/>
      <c r="F158" s="458"/>
      <c r="G158" s="25"/>
      <c r="H158" s="25"/>
      <c r="I158" s="25"/>
    </row>
    <row r="159" spans="1:11" ht="15" customHeight="1" x14ac:dyDescent="0.25">
      <c r="A159" s="458" t="s">
        <v>9</v>
      </c>
      <c r="B159" s="458"/>
      <c r="C159" s="458"/>
      <c r="D159" s="458"/>
      <c r="E159" s="458"/>
      <c r="F159" s="458"/>
      <c r="G159" s="25"/>
      <c r="H159" s="25"/>
      <c r="I159" s="25"/>
    </row>
    <row r="160" spans="1:11" x14ac:dyDescent="0.25">
      <c r="C160" s="25"/>
      <c r="D160" s="25"/>
      <c r="E160" s="24"/>
      <c r="F160" s="24"/>
      <c r="G160" s="25"/>
      <c r="H160" s="25"/>
      <c r="I160" s="25"/>
    </row>
  </sheetData>
  <mergeCells count="66">
    <mergeCell ref="I10:I31"/>
    <mergeCell ref="B33:B35"/>
    <mergeCell ref="I33:I35"/>
    <mergeCell ref="A1:I1"/>
    <mergeCell ref="A2:I2"/>
    <mergeCell ref="A3:I3"/>
    <mergeCell ref="A4:I4"/>
    <mergeCell ref="A6:I6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A47:I47"/>
    <mergeCell ref="A51:C51"/>
    <mergeCell ref="A54:C54"/>
    <mergeCell ref="A57:A83"/>
    <mergeCell ref="B57:B79"/>
    <mergeCell ref="B81:B83"/>
    <mergeCell ref="A86:C86"/>
    <mergeCell ref="A88:A90"/>
    <mergeCell ref="B88:B90"/>
    <mergeCell ref="A93:C93"/>
    <mergeCell ref="A95:A96"/>
    <mergeCell ref="B95:B96"/>
    <mergeCell ref="A100:I100"/>
    <mergeCell ref="A104:A136"/>
    <mergeCell ref="B104:B125"/>
    <mergeCell ref="I104:I125"/>
    <mergeCell ref="B127:B129"/>
    <mergeCell ref="I127:I129"/>
    <mergeCell ref="B131:B133"/>
    <mergeCell ref="I131:I133"/>
    <mergeCell ref="B135:C135"/>
    <mergeCell ref="B136:C136"/>
    <mergeCell ref="A138:A143"/>
    <mergeCell ref="B138:C138"/>
    <mergeCell ref="B139:C139"/>
    <mergeCell ref="B140:C140"/>
    <mergeCell ref="B141:C141"/>
    <mergeCell ref="B142:C142"/>
    <mergeCell ref="B143:C143"/>
    <mergeCell ref="A156:C156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2:C152"/>
    <mergeCell ref="A155:G155"/>
    <mergeCell ref="A157:F157"/>
    <mergeCell ref="A158:C158"/>
    <mergeCell ref="D158:F158"/>
    <mergeCell ref="A159:C159"/>
    <mergeCell ref="D159:F159"/>
  </mergeCells>
  <conditionalFormatting sqref="H9">
    <cfRule type="iconSet" priority="42">
      <iconSet>
        <cfvo type="percent" val="0"/>
        <cfvo type="num" val="0.95" gte="0"/>
        <cfvo type="num" val="1" gte="0"/>
      </iconSet>
    </cfRule>
    <cfRule type="iconSet" priority="44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conditionalFormatting sqref="H10">
    <cfRule type="iconSet" priority="40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8">
      <iconSet>
        <cfvo type="percent" val="0"/>
        <cfvo type="num" val="0.95"/>
        <cfvo type="num" val="1"/>
      </iconSet>
    </cfRule>
  </conditionalFormatting>
  <conditionalFormatting sqref="H17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 gte="0"/>
        <cfvo type="num" val="0.99" gte="0"/>
      </iconSet>
    </cfRule>
    <cfRule type="iconSet" priority="30">
      <iconSet>
        <cfvo type="percent" val="0"/>
        <cfvo type="num" val="0.95" gte="0"/>
        <cfvo type="num" val="1" gte="0"/>
      </iconSet>
    </cfRule>
    <cfRule type="iconSet" priority="31">
      <iconSet>
        <cfvo type="percent" val="0"/>
        <cfvo type="num" val="0.95" gte="0"/>
        <cfvo type="num" val="1" gte="0"/>
      </iconSet>
    </cfRule>
  </conditionalFormatting>
  <conditionalFormatting sqref="H18">
    <cfRule type="iconSet" priority="24">
      <iconSet>
        <cfvo type="percent" val="0"/>
        <cfvo type="num" val="0.95"/>
        <cfvo type="num" val="1"/>
      </iconSet>
    </cfRule>
    <cfRule type="iconSet" priority="25">
      <iconSet>
        <cfvo type="percent" val="0"/>
        <cfvo type="num" val="0.95" gte="0"/>
        <cfvo type="num" val="0.99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6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5">
      <iconSet>
        <cfvo type="percent" val="0"/>
        <cfvo type="num" val="0.95"/>
        <cfvo type="num" val="1"/>
      </iconSet>
    </cfRule>
  </conditionalFormatting>
  <conditionalFormatting sqref="H23:H29">
    <cfRule type="iconSet" priority="59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60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61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4">
      <iconSet>
        <cfvo type="percent" val="0"/>
        <cfvo type="num" val="0.95"/>
        <cfvo type="num" val="1"/>
      </iconSet>
    </cfRule>
  </conditionalFormatting>
  <conditionalFormatting sqref="H31">
    <cfRule type="iconSet" priority="39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7">
      <iconSet>
        <cfvo type="percent" val="0"/>
        <cfvo type="num" val="0.95"/>
        <cfvo type="num" val="1"/>
      </iconSet>
    </cfRule>
  </conditionalFormatting>
  <conditionalFormatting sqref="H33:H37 H20:H22">
    <cfRule type="iconSet" priority="36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41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33">
      <iconSet>
        <cfvo type="percent" val="0"/>
        <cfvo type="num" val="0.95"/>
        <cfvo type="num" val="1"/>
      </iconSet>
    </cfRule>
    <cfRule type="iconSet" priority="34">
      <iconSet>
        <cfvo type="percent" val="0"/>
        <cfvo type="num" val="0.95" gte="0"/>
        <cfvo type="num" val="0.99" gte="0"/>
      </iconSet>
    </cfRule>
    <cfRule type="iconSet" priority="32">
      <iconSet>
        <cfvo type="percent" val="0"/>
        <cfvo type="num" val="0.95"/>
        <cfvo type="num" val="1"/>
      </iconSet>
    </cfRule>
  </conditionalFormatting>
  <conditionalFormatting sqref="H104">
    <cfRule type="iconSet" priority="52">
      <iconSet>
        <cfvo type="percent" val="0"/>
        <cfvo type="num" val="0.95"/>
        <cfvo type="num" val="1"/>
      </iconSet>
    </cfRule>
  </conditionalFormatting>
  <conditionalFormatting sqref="H105:H110 H113">
    <cfRule type="iconSet" priority="50">
      <iconSet>
        <cfvo type="percent" val="0"/>
        <cfvo type="num" val="0.95"/>
        <cfvo type="num" val="1"/>
      </iconSet>
    </cfRule>
  </conditionalFormatting>
  <conditionalFormatting sqref="H111">
    <cfRule type="iconSet" priority="19">
      <iconSet>
        <cfvo type="percent" val="0"/>
        <cfvo type="num" val="0.95" gte="0"/>
        <cfvo type="num" val="1" gte="0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</conditionalFormatting>
  <conditionalFormatting sqref="H112">
    <cfRule type="iconSet" priority="20">
      <iconSet>
        <cfvo type="percent" val="0"/>
        <cfvo type="num" val="0.95"/>
        <cfvo type="num" val="1"/>
      </iconSet>
    </cfRule>
    <cfRule type="iconSet" priority="23">
      <iconSet>
        <cfvo type="percent" val="0"/>
        <cfvo type="num" val="0.95" gte="0"/>
        <cfvo type="num" val="1" gte="0"/>
      </iconSet>
    </cfRule>
    <cfRule type="iconSet" priority="22">
      <iconSet>
        <cfvo type="percent" val="0"/>
        <cfvo type="num" val="0.95" gte="0"/>
        <cfvo type="num" val="1" gte="0"/>
      </iconSet>
    </cfRule>
    <cfRule type="iconSet" priority="21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48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8">
      <iconSet>
        <cfvo type="percent" val="0"/>
        <cfvo type="num" val="0.95"/>
        <cfvo type="num" val="1"/>
      </iconSet>
    </cfRule>
  </conditionalFormatting>
  <conditionalFormatting sqref="H123"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15">
      <iconSet>
        <cfvo type="percent" val="0"/>
        <cfvo type="num" val="0.95" gte="0"/>
        <cfvo type="num" val="1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  <cfRule type="iconSet" priority="13">
      <iconSet>
        <cfvo type="percent" val="0"/>
        <cfvo type="num" val="0.95" gte="0"/>
        <cfvo type="num" val="0.99" gte="0"/>
      </iconSet>
    </cfRule>
  </conditionalFormatting>
  <conditionalFormatting sqref="H125 H117:H122 H104:H110 H113">
    <cfRule type="iconSet" priority="55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51">
      <iconSet>
        <cfvo type="percent" val="0"/>
        <cfvo type="num" val="0.95"/>
        <cfvo type="num" val="1"/>
      </iconSet>
    </cfRule>
  </conditionalFormatting>
  <conditionalFormatting sqref="H127:H130 H134:H135 H114:H116">
    <cfRule type="iconSet" priority="56">
      <iconSet>
        <cfvo type="percent" val="0"/>
        <cfvo type="num" val="0.95"/>
        <cfvo type="num" val="1"/>
      </iconSet>
    </cfRule>
  </conditionalFormatting>
  <conditionalFormatting sqref="H131:H133">
    <cfRule type="iconSet" priority="6">
      <iconSet>
        <cfvo type="percent" val="0"/>
        <cfvo type="num" val="0.95"/>
        <cfvo type="num" val="1"/>
      </iconSet>
    </cfRule>
    <cfRule type="iconSet" priority="7">
      <iconSet>
        <cfvo type="percent" val="0"/>
        <cfvo type="num" val="0.95" gte="0"/>
        <cfvo type="num" val="0.99" gte="0"/>
      </iconSet>
    </cfRule>
    <cfRule type="iconSet" priority="5">
      <iconSet>
        <cfvo type="percent" val="0"/>
        <cfvo type="num" val="0.95"/>
        <cfvo type="num" val="1"/>
      </iconSet>
    </cfRule>
  </conditionalFormatting>
  <conditionalFormatting sqref="H137 H104:H110 H125:H130 H134:H135 H113:H122">
    <cfRule type="iconSet" priority="53">
      <iconSet>
        <cfvo type="percent" val="0"/>
        <cfvo type="num" val="0.95" gte="0"/>
        <cfvo type="num" val="0.99" gte="0"/>
      </iconSet>
    </cfRule>
  </conditionalFormatting>
  <conditionalFormatting sqref="H137 H127:H130 H134:H135 H114:H116">
    <cfRule type="iconSet" priority="49">
      <iconSet>
        <cfvo type="percent" val="0"/>
        <cfvo type="num" val="0.95"/>
        <cfvo type="num" val="1"/>
      </iconSet>
    </cfRule>
  </conditionalFormatting>
  <conditionalFormatting sqref="H138:H143">
    <cfRule type="iconSet" priority="45">
      <iconSet>
        <cfvo type="percent" val="0"/>
        <cfvo type="num" val="0.95"/>
        <cfvo type="num" val="1"/>
      </iconSet>
    </cfRule>
    <cfRule type="iconSet" priority="46">
      <iconSet>
        <cfvo type="percent" val="0"/>
        <cfvo type="num" val="0.95"/>
        <cfvo type="num" val="1"/>
      </iconSet>
    </cfRule>
    <cfRule type="iconSet" priority="47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161"/>
  <sheetViews>
    <sheetView showGridLines="0" topLeftCell="A59" zoomScaleNormal="100" zoomScaleSheetLayoutView="85" workbookViewId="0">
      <selection activeCell="F70" sqref="F70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5" style="2" bestFit="1" customWidth="1"/>
    <col min="11" max="11" width="16.33203125" style="285" customWidth="1"/>
    <col min="12" max="12" width="12.332031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43" t="s">
        <v>52</v>
      </c>
      <c r="B1" s="443"/>
      <c r="C1" s="443"/>
      <c r="D1" s="443"/>
      <c r="E1" s="443"/>
      <c r="F1" s="443"/>
      <c r="G1" s="443"/>
      <c r="H1" s="443"/>
      <c r="I1" s="443"/>
    </row>
    <row r="2" spans="1:14" ht="17.399999999999999" x14ac:dyDescent="0.25">
      <c r="A2" s="444" t="s">
        <v>53</v>
      </c>
      <c r="B2" s="444"/>
      <c r="C2" s="444"/>
      <c r="D2" s="444"/>
      <c r="E2" s="444"/>
      <c r="F2" s="444"/>
      <c r="G2" s="444"/>
      <c r="H2" s="444"/>
      <c r="I2" s="444"/>
    </row>
    <row r="3" spans="1:14" ht="20.25" customHeight="1" x14ac:dyDescent="0.25">
      <c r="A3" s="445" t="s">
        <v>172</v>
      </c>
      <c r="B3" s="445"/>
      <c r="C3" s="445"/>
      <c r="D3" s="445"/>
      <c r="E3" s="445"/>
      <c r="F3" s="445"/>
      <c r="G3" s="445"/>
      <c r="H3" s="445"/>
      <c r="I3" s="445"/>
    </row>
    <row r="4" spans="1:14" ht="17.25" customHeight="1" x14ac:dyDescent="0.25">
      <c r="A4" s="446" t="s">
        <v>73</v>
      </c>
      <c r="B4" s="446"/>
      <c r="C4" s="446"/>
      <c r="D4" s="446"/>
      <c r="E4" s="446"/>
      <c r="F4" s="446"/>
      <c r="G4" s="446"/>
      <c r="H4" s="446"/>
      <c r="I4" s="446"/>
      <c r="K4" s="286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47" t="s">
        <v>42</v>
      </c>
      <c r="B6" s="448"/>
      <c r="C6" s="448"/>
      <c r="D6" s="448"/>
      <c r="E6" s="448"/>
      <c r="F6" s="448"/>
      <c r="G6" s="448"/>
      <c r="H6" s="448"/>
      <c r="I6" s="449"/>
      <c r="K6" s="287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91</v>
      </c>
      <c r="E8" s="6"/>
      <c r="F8" s="43" t="s">
        <v>140</v>
      </c>
      <c r="G8" s="43" t="s">
        <v>141</v>
      </c>
      <c r="H8" s="6"/>
      <c r="I8" s="43" t="s">
        <v>92</v>
      </c>
      <c r="K8" s="285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288"/>
    </row>
    <row r="10" spans="1:14" s="5" customFormat="1" ht="15.9" customHeight="1" x14ac:dyDescent="0.25">
      <c r="A10" s="433" t="s">
        <v>20</v>
      </c>
      <c r="B10" s="434" t="s">
        <v>21</v>
      </c>
      <c r="C10" s="99" t="s">
        <v>1</v>
      </c>
      <c r="D10" s="131">
        <f t="shared" ref="D10:D20" si="0">D104</f>
        <v>0</v>
      </c>
      <c r="E10" s="116"/>
      <c r="F10" s="131">
        <f>F104-F57</f>
        <v>0</v>
      </c>
      <c r="G10" s="131">
        <f>G104-G57</f>
        <v>0</v>
      </c>
      <c r="H10" s="11"/>
      <c r="I10" s="437" t="e">
        <f>+G31/G40</f>
        <v>#DIV/0!</v>
      </c>
      <c r="K10" s="285"/>
      <c r="L10" s="123"/>
      <c r="M10" s="123"/>
      <c r="N10" s="123"/>
    </row>
    <row r="11" spans="1:14" ht="15.9" customHeight="1" outlineLevel="1" x14ac:dyDescent="0.25">
      <c r="A11" s="433"/>
      <c r="B11" s="435"/>
      <c r="C11" s="100" t="s">
        <v>43</v>
      </c>
      <c r="D11" s="37">
        <f t="shared" si="0"/>
        <v>0</v>
      </c>
      <c r="E11" s="116"/>
      <c r="F11" s="37">
        <f>F105-F58</f>
        <v>0</v>
      </c>
      <c r="G11" s="37">
        <f>G105-G58</f>
        <v>0</v>
      </c>
      <c r="I11" s="438"/>
      <c r="J11" s="5"/>
      <c r="K11" s="289"/>
      <c r="L11" s="122"/>
      <c r="M11" s="122"/>
      <c r="N11" s="122"/>
    </row>
    <row r="12" spans="1:14" s="199" customFormat="1" ht="15.9" customHeight="1" outlineLevel="1" x14ac:dyDescent="0.25">
      <c r="A12" s="433"/>
      <c r="B12" s="435"/>
      <c r="C12" s="196" t="s">
        <v>179</v>
      </c>
      <c r="D12" s="197">
        <f>D106</f>
        <v>0</v>
      </c>
      <c r="E12" s="201"/>
      <c r="F12" s="197">
        <f>F106</f>
        <v>0</v>
      </c>
      <c r="G12" s="197">
        <f>G106</f>
        <v>0</v>
      </c>
      <c r="I12" s="438"/>
      <c r="J12" s="198"/>
      <c r="K12" s="290"/>
      <c r="L12" s="202"/>
      <c r="M12" s="202"/>
      <c r="N12" s="202"/>
    </row>
    <row r="13" spans="1:14" ht="15.9" customHeight="1" outlineLevel="1" x14ac:dyDescent="0.25">
      <c r="A13" s="433"/>
      <c r="B13" s="435"/>
      <c r="C13" s="100" t="s">
        <v>15</v>
      </c>
      <c r="D13" s="37">
        <f t="shared" si="0"/>
        <v>0</v>
      </c>
      <c r="E13" s="116"/>
      <c r="F13" s="37">
        <f t="shared" ref="F13:G18" si="1">F107-F59</f>
        <v>0</v>
      </c>
      <c r="G13" s="37">
        <f t="shared" si="1"/>
        <v>0</v>
      </c>
      <c r="I13" s="438"/>
      <c r="K13" s="289"/>
      <c r="L13" s="122"/>
      <c r="M13" s="122"/>
      <c r="N13" s="122"/>
    </row>
    <row r="14" spans="1:14" ht="15.9" customHeight="1" outlineLevel="1" x14ac:dyDescent="0.25">
      <c r="A14" s="433"/>
      <c r="B14" s="435"/>
      <c r="C14" s="100" t="s">
        <v>178</v>
      </c>
      <c r="D14" s="147">
        <f t="shared" si="0"/>
        <v>0</v>
      </c>
      <c r="E14" s="117"/>
      <c r="F14" s="147">
        <f t="shared" si="1"/>
        <v>0</v>
      </c>
      <c r="G14" s="147">
        <f t="shared" si="1"/>
        <v>0</v>
      </c>
      <c r="H14" s="69"/>
      <c r="I14" s="438"/>
      <c r="K14" s="289"/>
      <c r="L14" s="122"/>
      <c r="M14" s="122"/>
      <c r="N14" s="122"/>
    </row>
    <row r="15" spans="1:14" ht="15.9" customHeight="1" outlineLevel="1" x14ac:dyDescent="0.25">
      <c r="A15" s="433"/>
      <c r="B15" s="435"/>
      <c r="C15" s="101" t="s">
        <v>14</v>
      </c>
      <c r="D15" s="37">
        <f t="shared" si="0"/>
        <v>0</v>
      </c>
      <c r="E15" s="116"/>
      <c r="F15" s="147">
        <f t="shared" si="1"/>
        <v>0</v>
      </c>
      <c r="G15" s="147">
        <f t="shared" si="1"/>
        <v>0</v>
      </c>
      <c r="I15" s="438"/>
      <c r="K15" s="289"/>
      <c r="L15" s="122"/>
      <c r="M15" s="122"/>
      <c r="N15" s="122"/>
    </row>
    <row r="16" spans="1:14" ht="15.9" customHeight="1" outlineLevel="1" x14ac:dyDescent="0.25">
      <c r="A16" s="433"/>
      <c r="B16" s="435"/>
      <c r="C16" s="101" t="s">
        <v>13</v>
      </c>
      <c r="D16" s="37">
        <f t="shared" si="0"/>
        <v>0</v>
      </c>
      <c r="E16" s="116"/>
      <c r="F16" s="147">
        <f t="shared" si="1"/>
        <v>0</v>
      </c>
      <c r="G16" s="147">
        <f t="shared" si="1"/>
        <v>0</v>
      </c>
      <c r="I16" s="438"/>
      <c r="K16" s="289"/>
      <c r="L16" s="122"/>
      <c r="M16" s="122"/>
      <c r="N16" s="122"/>
    </row>
    <row r="17" spans="1:14" ht="15.9" customHeight="1" outlineLevel="1" x14ac:dyDescent="0.25">
      <c r="A17" s="433"/>
      <c r="B17" s="435"/>
      <c r="C17" s="101" t="s">
        <v>12</v>
      </c>
      <c r="D17" s="37">
        <f t="shared" si="0"/>
        <v>0</v>
      </c>
      <c r="E17" s="116"/>
      <c r="F17" s="147">
        <f t="shared" si="1"/>
        <v>0</v>
      </c>
      <c r="G17" s="147">
        <f t="shared" si="1"/>
        <v>0</v>
      </c>
      <c r="I17" s="438"/>
      <c r="K17" s="289"/>
      <c r="L17" s="122"/>
      <c r="M17" s="122"/>
      <c r="N17" s="122"/>
    </row>
    <row r="18" spans="1:14" ht="15.9" customHeight="1" outlineLevel="1" x14ac:dyDescent="0.25">
      <c r="A18" s="433"/>
      <c r="B18" s="435"/>
      <c r="C18" s="101" t="s">
        <v>63</v>
      </c>
      <c r="D18" s="37">
        <f t="shared" si="0"/>
        <v>0</v>
      </c>
      <c r="E18" s="116"/>
      <c r="F18" s="147">
        <f t="shared" si="1"/>
        <v>0</v>
      </c>
      <c r="G18" s="147">
        <f t="shared" si="1"/>
        <v>0</v>
      </c>
      <c r="I18" s="438"/>
      <c r="K18" s="289"/>
      <c r="L18" s="122"/>
      <c r="M18" s="122"/>
      <c r="N18" s="122"/>
    </row>
    <row r="19" spans="1:14" ht="15.9" customHeight="1" outlineLevel="1" x14ac:dyDescent="0.25">
      <c r="A19" s="433"/>
      <c r="B19" s="435"/>
      <c r="C19" s="101" t="s">
        <v>67</v>
      </c>
      <c r="D19" s="37">
        <f t="shared" si="0"/>
        <v>0</v>
      </c>
      <c r="E19" s="116"/>
      <c r="F19" s="147">
        <f t="shared" ref="F19:G19" si="2">F113-F65</f>
        <v>0</v>
      </c>
      <c r="G19" s="147">
        <f t="shared" si="2"/>
        <v>0</v>
      </c>
      <c r="I19" s="438"/>
      <c r="K19" s="289"/>
      <c r="L19" s="122"/>
      <c r="M19" s="122"/>
      <c r="N19" s="122"/>
    </row>
    <row r="20" spans="1:14" ht="15.9" customHeight="1" x14ac:dyDescent="0.25">
      <c r="A20" s="433"/>
      <c r="B20" s="435"/>
      <c r="C20" s="102" t="s">
        <v>151</v>
      </c>
      <c r="D20" s="37">
        <f t="shared" si="0"/>
        <v>0</v>
      </c>
      <c r="E20" s="116"/>
      <c r="F20" s="147">
        <f>F114-F66-F93</f>
        <v>0</v>
      </c>
      <c r="G20" s="147">
        <f t="shared" ref="G20:G27" si="3">G114-G66</f>
        <v>0</v>
      </c>
      <c r="H20" s="11"/>
      <c r="I20" s="438"/>
      <c r="J20" s="12"/>
      <c r="K20" s="289"/>
      <c r="L20" s="122"/>
      <c r="M20" s="122"/>
      <c r="N20" s="122"/>
    </row>
    <row r="21" spans="1:14" ht="15.9" customHeight="1" x14ac:dyDescent="0.25">
      <c r="A21" s="433"/>
      <c r="B21" s="435"/>
      <c r="C21" s="102" t="s">
        <v>41</v>
      </c>
      <c r="D21" s="37">
        <f t="shared" ref="D21:D30" si="4">D115</f>
        <v>0</v>
      </c>
      <c r="E21" s="116"/>
      <c r="F21" s="147">
        <f t="shared" ref="F21:F27" si="5">F115-F67</f>
        <v>0</v>
      </c>
      <c r="G21" s="147">
        <f t="shared" si="3"/>
        <v>0</v>
      </c>
      <c r="H21" s="11"/>
      <c r="I21" s="438"/>
      <c r="J21" s="12"/>
      <c r="K21" s="289"/>
      <c r="L21" s="122"/>
      <c r="M21" s="122"/>
      <c r="N21" s="122"/>
    </row>
    <row r="22" spans="1:14" s="5" customFormat="1" ht="15.9" customHeight="1" x14ac:dyDescent="0.25">
      <c r="A22" s="433"/>
      <c r="B22" s="435"/>
      <c r="C22" s="103" t="s">
        <v>124</v>
      </c>
      <c r="D22" s="37">
        <f t="shared" si="4"/>
        <v>0</v>
      </c>
      <c r="E22" s="116"/>
      <c r="F22" s="147">
        <f t="shared" si="5"/>
        <v>0</v>
      </c>
      <c r="G22" s="147">
        <f t="shared" si="3"/>
        <v>0</v>
      </c>
      <c r="H22" s="7"/>
      <c r="I22" s="438"/>
      <c r="K22" s="289"/>
      <c r="L22" s="122"/>
      <c r="M22" s="122"/>
      <c r="N22" s="122"/>
    </row>
    <row r="23" spans="1:14" ht="15.9" customHeight="1" x14ac:dyDescent="0.25">
      <c r="A23" s="433"/>
      <c r="B23" s="435"/>
      <c r="C23" s="103" t="s">
        <v>5</v>
      </c>
      <c r="D23" s="37">
        <f t="shared" si="4"/>
        <v>0</v>
      </c>
      <c r="E23" s="116"/>
      <c r="F23" s="147">
        <f t="shared" si="5"/>
        <v>0</v>
      </c>
      <c r="G23" s="147">
        <f t="shared" si="3"/>
        <v>0</v>
      </c>
      <c r="H23" s="11"/>
      <c r="I23" s="438"/>
      <c r="J23" s="5"/>
      <c r="K23" s="289"/>
      <c r="L23" s="122"/>
      <c r="M23" s="122"/>
      <c r="N23" s="122"/>
    </row>
    <row r="24" spans="1:14" ht="15.9" customHeight="1" x14ac:dyDescent="0.25">
      <c r="A24" s="433"/>
      <c r="B24" s="435"/>
      <c r="C24" s="103" t="s">
        <v>6</v>
      </c>
      <c r="D24" s="37">
        <f t="shared" si="4"/>
        <v>0</v>
      </c>
      <c r="E24" s="116"/>
      <c r="F24" s="147">
        <f t="shared" si="5"/>
        <v>0</v>
      </c>
      <c r="G24" s="147">
        <f t="shared" si="3"/>
        <v>0</v>
      </c>
      <c r="H24" s="11"/>
      <c r="I24" s="438"/>
      <c r="J24" s="5"/>
      <c r="K24" s="289"/>
      <c r="L24" s="122"/>
      <c r="M24" s="122"/>
      <c r="N24" s="122"/>
    </row>
    <row r="25" spans="1:14" ht="15.9" customHeight="1" x14ac:dyDescent="0.25">
      <c r="A25" s="433"/>
      <c r="B25" s="435"/>
      <c r="C25" s="103" t="s">
        <v>16</v>
      </c>
      <c r="D25" s="37">
        <f t="shared" si="4"/>
        <v>0</v>
      </c>
      <c r="E25" s="116"/>
      <c r="F25" s="147">
        <f t="shared" si="5"/>
        <v>0</v>
      </c>
      <c r="G25" s="147">
        <f t="shared" si="3"/>
        <v>0</v>
      </c>
      <c r="H25" s="11"/>
      <c r="I25" s="438"/>
      <c r="J25" s="15"/>
      <c r="K25" s="289"/>
      <c r="L25" s="122"/>
      <c r="M25" s="122"/>
      <c r="N25" s="122"/>
    </row>
    <row r="26" spans="1:14" ht="15.9" customHeight="1" x14ac:dyDescent="0.25">
      <c r="A26" s="433"/>
      <c r="B26" s="435"/>
      <c r="C26" s="103" t="s">
        <v>7</v>
      </c>
      <c r="D26" s="37">
        <f t="shared" si="4"/>
        <v>0</v>
      </c>
      <c r="E26" s="116"/>
      <c r="F26" s="147">
        <f t="shared" si="5"/>
        <v>0</v>
      </c>
      <c r="G26" s="147">
        <f t="shared" si="3"/>
        <v>0</v>
      </c>
      <c r="H26" s="11"/>
      <c r="I26" s="438"/>
      <c r="J26" s="5"/>
      <c r="K26" s="289"/>
      <c r="L26" s="122"/>
      <c r="M26" s="122"/>
      <c r="N26" s="122"/>
    </row>
    <row r="27" spans="1:14" ht="15.9" customHeight="1" x14ac:dyDescent="0.25">
      <c r="A27" s="433"/>
      <c r="B27" s="435"/>
      <c r="C27" s="103" t="s">
        <v>17</v>
      </c>
      <c r="D27" s="37">
        <f t="shared" si="4"/>
        <v>0</v>
      </c>
      <c r="E27" s="116"/>
      <c r="F27" s="147">
        <f t="shared" si="5"/>
        <v>0</v>
      </c>
      <c r="G27" s="147">
        <f t="shared" si="3"/>
        <v>0</v>
      </c>
      <c r="H27" s="11"/>
      <c r="I27" s="438"/>
      <c r="K27" s="289"/>
      <c r="L27" s="122"/>
      <c r="M27" s="122"/>
      <c r="N27" s="122"/>
    </row>
    <row r="28" spans="1:14" ht="15.9" customHeight="1" x14ac:dyDescent="0.25">
      <c r="A28" s="433"/>
      <c r="B28" s="435"/>
      <c r="C28" s="103" t="s">
        <v>57</v>
      </c>
      <c r="D28" s="37">
        <f t="shared" si="4"/>
        <v>0</v>
      </c>
      <c r="E28" s="116"/>
      <c r="F28" s="147">
        <f t="shared" ref="F28:G30" si="6">F122-F76</f>
        <v>0</v>
      </c>
      <c r="G28" s="147">
        <f t="shared" si="6"/>
        <v>0</v>
      </c>
      <c r="H28" s="11"/>
      <c r="I28" s="438"/>
      <c r="K28" s="289"/>
      <c r="L28" s="122"/>
      <c r="M28" s="122"/>
      <c r="N28" s="122"/>
    </row>
    <row r="29" spans="1:14" ht="15.9" customHeight="1" x14ac:dyDescent="0.25">
      <c r="A29" s="433"/>
      <c r="B29" s="435"/>
      <c r="C29" s="103" t="s">
        <v>58</v>
      </c>
      <c r="D29" s="37">
        <f t="shared" si="4"/>
        <v>0</v>
      </c>
      <c r="E29" s="116"/>
      <c r="F29" s="147">
        <f t="shared" si="6"/>
        <v>0</v>
      </c>
      <c r="G29" s="147">
        <f t="shared" si="6"/>
        <v>0</v>
      </c>
      <c r="H29" s="11"/>
      <c r="I29" s="438"/>
      <c r="K29" s="289"/>
      <c r="L29" s="122"/>
      <c r="M29" s="122"/>
      <c r="N29" s="122"/>
    </row>
    <row r="30" spans="1:14" ht="15.9" customHeight="1" x14ac:dyDescent="0.25">
      <c r="A30" s="433"/>
      <c r="B30" s="435"/>
      <c r="C30" s="73" t="s">
        <v>74</v>
      </c>
      <c r="D30" s="37">
        <f t="shared" si="4"/>
        <v>0</v>
      </c>
      <c r="E30" s="116"/>
      <c r="F30" s="147">
        <f t="shared" si="6"/>
        <v>0</v>
      </c>
      <c r="G30" s="147">
        <f t="shared" si="6"/>
        <v>0</v>
      </c>
      <c r="H30" s="7"/>
      <c r="I30" s="438"/>
      <c r="J30" s="5"/>
      <c r="K30" s="289"/>
      <c r="L30" s="122"/>
      <c r="M30" s="122"/>
      <c r="N30" s="122"/>
    </row>
    <row r="31" spans="1:14" s="7" customFormat="1" ht="18" customHeight="1" x14ac:dyDescent="0.3">
      <c r="A31" s="433"/>
      <c r="B31" s="436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39"/>
      <c r="J31" s="16"/>
      <c r="K31" s="291"/>
      <c r="L31" s="132"/>
      <c r="M31" s="132"/>
      <c r="N31" s="132"/>
    </row>
    <row r="32" spans="1:14" ht="6.6" customHeight="1" x14ac:dyDescent="0.3">
      <c r="A32" s="433"/>
      <c r="B32" s="22"/>
      <c r="C32" s="35"/>
      <c r="D32" s="18"/>
      <c r="E32" s="18"/>
      <c r="F32" s="18"/>
      <c r="G32" s="18"/>
      <c r="H32" s="7"/>
      <c r="I32" s="36"/>
      <c r="J32" s="5"/>
      <c r="K32" s="291"/>
      <c r="L32" s="132"/>
      <c r="M32" s="132"/>
      <c r="N32" s="132"/>
    </row>
    <row r="33" spans="1:14" ht="18.75" customHeight="1" x14ac:dyDescent="0.25">
      <c r="A33" s="433"/>
      <c r="B33" s="440" t="s">
        <v>22</v>
      </c>
      <c r="C33" s="38" t="s">
        <v>38</v>
      </c>
      <c r="D33" s="39">
        <f>D127</f>
        <v>0</v>
      </c>
      <c r="E33" s="119"/>
      <c r="F33" s="39">
        <f>F127-F81</f>
        <v>0</v>
      </c>
      <c r="G33" s="39">
        <f>G127-G81</f>
        <v>0</v>
      </c>
      <c r="H33" s="7"/>
      <c r="I33" s="437" t="e">
        <f>+G35/G40</f>
        <v>#DIV/0!</v>
      </c>
      <c r="K33" s="291"/>
      <c r="L33" s="132"/>
      <c r="M33" s="132"/>
      <c r="N33" s="132"/>
    </row>
    <row r="34" spans="1:14" ht="18.75" customHeight="1" x14ac:dyDescent="0.25">
      <c r="A34" s="433"/>
      <c r="B34" s="441"/>
      <c r="C34" s="40" t="s">
        <v>39</v>
      </c>
      <c r="D34" s="37">
        <f>D128</f>
        <v>0</v>
      </c>
      <c r="E34" s="119"/>
      <c r="F34" s="37">
        <f>F128-F82</f>
        <v>0</v>
      </c>
      <c r="G34" s="37">
        <f>G128-G82</f>
        <v>0</v>
      </c>
      <c r="H34" s="7"/>
      <c r="I34" s="438"/>
      <c r="K34" s="291"/>
      <c r="L34" s="132"/>
      <c r="M34" s="132"/>
      <c r="N34" s="132"/>
    </row>
    <row r="35" spans="1:14" s="7" customFormat="1" ht="18.75" customHeight="1" x14ac:dyDescent="0.25">
      <c r="A35" s="433"/>
      <c r="B35" s="442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39"/>
      <c r="K35" s="289"/>
      <c r="L35" s="132"/>
    </row>
    <row r="36" spans="1:14" s="7" customFormat="1" ht="15.6" x14ac:dyDescent="0.3">
      <c r="A36" s="433"/>
      <c r="B36" s="22"/>
      <c r="C36" s="19"/>
      <c r="D36" s="95"/>
      <c r="E36" s="95"/>
      <c r="F36" s="95"/>
      <c r="G36" s="95"/>
      <c r="H36" s="11"/>
      <c r="I36" s="36"/>
      <c r="K36" s="289"/>
      <c r="L36" s="132"/>
    </row>
    <row r="37" spans="1:14" s="7" customFormat="1" ht="15.75" customHeight="1" x14ac:dyDescent="0.3">
      <c r="A37" s="433"/>
      <c r="B37" s="425" t="s">
        <v>24</v>
      </c>
      <c r="C37" s="425"/>
      <c r="D37" s="50">
        <f t="shared" ref="D37:F37" si="7">D40-D38</f>
        <v>0</v>
      </c>
      <c r="F37" s="50">
        <f t="shared" si="7"/>
        <v>0</v>
      </c>
      <c r="G37" s="50">
        <f>G40-G38</f>
        <v>0</v>
      </c>
      <c r="H37" s="11"/>
      <c r="I37" s="51" t="e">
        <f>+G37/$G$40</f>
        <v>#DIV/0!</v>
      </c>
      <c r="K37" s="292"/>
      <c r="L37" s="126"/>
    </row>
    <row r="38" spans="1:14" s="7" customFormat="1" ht="15.75" customHeight="1" x14ac:dyDescent="0.25">
      <c r="A38" s="433"/>
      <c r="B38" s="425" t="s">
        <v>25</v>
      </c>
      <c r="C38" s="425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292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289"/>
      <c r="L39" s="26"/>
    </row>
    <row r="40" spans="1:14" ht="24.75" customHeight="1" x14ac:dyDescent="0.3">
      <c r="A40" s="426" t="s">
        <v>26</v>
      </c>
      <c r="B40" s="427" t="s">
        <v>174</v>
      </c>
      <c r="C40" s="428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110"/>
      <c r="J40" s="110"/>
      <c r="K40" s="292"/>
      <c r="L40" s="26"/>
    </row>
    <row r="41" spans="1:14" ht="14.25" customHeight="1" x14ac:dyDescent="0.25">
      <c r="A41" s="426"/>
      <c r="B41" s="429" t="s">
        <v>49</v>
      </c>
      <c r="C41" s="430"/>
      <c r="D41" s="41"/>
      <c r="E41" s="7"/>
      <c r="F41" s="223">
        <f>F139</f>
        <v>0</v>
      </c>
      <c r="G41" s="223">
        <f>G139</f>
        <v>0</v>
      </c>
      <c r="H41" s="11"/>
      <c r="I41" s="104"/>
      <c r="L41" s="26"/>
    </row>
    <row r="42" spans="1:14" ht="14.25" customHeight="1" x14ac:dyDescent="0.25">
      <c r="A42" s="426"/>
      <c r="B42" s="429" t="s">
        <v>50</v>
      </c>
      <c r="C42" s="430"/>
      <c r="D42" s="41"/>
      <c r="E42" s="7"/>
      <c r="F42" s="223">
        <f>F140</f>
        <v>0</v>
      </c>
      <c r="G42" s="223">
        <f>G140</f>
        <v>0</v>
      </c>
      <c r="H42" s="11"/>
      <c r="I42" s="104"/>
      <c r="L42" s="26"/>
    </row>
    <row r="43" spans="1:14" ht="25.5" customHeight="1" x14ac:dyDescent="0.25">
      <c r="A43" s="426"/>
      <c r="B43" s="427" t="s">
        <v>175</v>
      </c>
      <c r="C43" s="428"/>
      <c r="D43" s="44">
        <f>+D40</f>
        <v>0</v>
      </c>
      <c r="E43" s="62"/>
      <c r="F43" s="46">
        <f t="shared" ref="F43" si="8">+F40-F41-F42</f>
        <v>0</v>
      </c>
      <c r="G43" s="46">
        <f>+G40-G41-G42</f>
        <v>0</v>
      </c>
      <c r="H43" s="11"/>
      <c r="I43" s="62"/>
      <c r="K43" s="292"/>
      <c r="L43" s="26"/>
    </row>
    <row r="44" spans="1:14" ht="14.25" customHeight="1" x14ac:dyDescent="0.25">
      <c r="A44" s="426"/>
      <c r="B44" s="429" t="s">
        <v>176</v>
      </c>
      <c r="C44" s="430"/>
      <c r="D44" s="52"/>
      <c r="E44" s="62"/>
      <c r="F44" s="223">
        <f>F142</f>
        <v>0</v>
      </c>
      <c r="G44" s="37">
        <f>G142</f>
        <v>0</v>
      </c>
      <c r="H44" s="11"/>
      <c r="I44" s="112"/>
      <c r="L44" s="26"/>
    </row>
    <row r="45" spans="1:14" ht="33" customHeight="1" x14ac:dyDescent="0.25">
      <c r="A45" s="426"/>
      <c r="B45" s="431" t="s">
        <v>177</v>
      </c>
      <c r="C45" s="432"/>
      <c r="D45" s="44">
        <f>+D43</f>
        <v>0</v>
      </c>
      <c r="E45" s="62"/>
      <c r="F45" s="47">
        <f t="shared" ref="F45:G45" si="9">+F43-F44</f>
        <v>0</v>
      </c>
      <c r="G45" s="47">
        <f t="shared" si="9"/>
        <v>0</v>
      </c>
      <c r="H45" s="11"/>
      <c r="I45" s="62"/>
      <c r="K45" s="292"/>
      <c r="L45" s="26"/>
      <c r="M45" s="13"/>
    </row>
    <row r="46" spans="1:14" customFormat="1" ht="14.4" x14ac:dyDescent="0.3">
      <c r="K46" s="289"/>
      <c r="L46" s="128"/>
    </row>
    <row r="47" spans="1:14" customFormat="1" ht="27.75" customHeight="1" x14ac:dyDescent="0.3">
      <c r="A47" s="420" t="s">
        <v>48</v>
      </c>
      <c r="B47" s="421"/>
      <c r="C47" s="421"/>
      <c r="D47" s="421"/>
      <c r="E47" s="421"/>
      <c r="F47" s="421"/>
      <c r="G47" s="421"/>
      <c r="H47" s="421"/>
      <c r="I47" s="422"/>
      <c r="K47" s="289"/>
      <c r="L47" s="128"/>
    </row>
    <row r="48" spans="1:14" customFormat="1" ht="8.25" customHeight="1" x14ac:dyDescent="0.3">
      <c r="K48" s="289"/>
      <c r="L48" s="128"/>
    </row>
    <row r="49" spans="1:12" s="5" customFormat="1" ht="30" customHeight="1" x14ac:dyDescent="0.3">
      <c r="C49" s="42"/>
      <c r="D49" s="174"/>
      <c r="F49" s="74" t="str">
        <f>+F8</f>
        <v>Recaudación
 2024</v>
      </c>
      <c r="G49" s="74" t="str">
        <f>+G8</f>
        <v>Recaudación 
2025</v>
      </c>
      <c r="I49"/>
      <c r="K49" s="289"/>
      <c r="L49" s="29"/>
    </row>
    <row r="50" spans="1:12" s="29" customFormat="1" ht="14.4" x14ac:dyDescent="0.3">
      <c r="C50" s="260"/>
      <c r="D50" s="174"/>
      <c r="F50" s="174"/>
      <c r="G50" s="174"/>
      <c r="I50" s="128"/>
      <c r="K50" s="289"/>
    </row>
    <row r="51" spans="1:12" s="29" customFormat="1" ht="15.6" x14ac:dyDescent="0.3">
      <c r="A51" s="419" t="s">
        <v>47</v>
      </c>
      <c r="B51" s="419"/>
      <c r="C51" s="419"/>
      <c r="D51"/>
      <c r="E51"/>
      <c r="F51" s="82">
        <f>+F54+F86+F93</f>
        <v>0</v>
      </c>
      <c r="G51" s="82">
        <f>+G54+G86+G93</f>
        <v>0</v>
      </c>
      <c r="I51" s="345"/>
      <c r="J51" s="190"/>
      <c r="K51" s="289"/>
    </row>
    <row r="52" spans="1:12" s="29" customFormat="1" ht="9.4499999999999993" customHeight="1" x14ac:dyDescent="0.3">
      <c r="C52" s="260"/>
      <c r="D52" s="174"/>
      <c r="F52" s="174"/>
      <c r="G52" s="174"/>
      <c r="I52" s="128"/>
      <c r="K52" s="289"/>
    </row>
    <row r="53" spans="1:12" customFormat="1" ht="8.25" customHeight="1" x14ac:dyDescent="0.3">
      <c r="D53" s="128"/>
      <c r="K53" s="289"/>
      <c r="L53" s="128"/>
    </row>
    <row r="54" spans="1:12" s="7" customFormat="1" ht="19.5" customHeight="1" x14ac:dyDescent="0.3">
      <c r="A54" s="423" t="s">
        <v>95</v>
      </c>
      <c r="B54" s="423"/>
      <c r="C54" s="424"/>
      <c r="D54" s="175">
        <f>SUM(D57:D83)</f>
        <v>0</v>
      </c>
      <c r="E54"/>
      <c r="F54" s="261">
        <f>F79+F83</f>
        <v>0</v>
      </c>
      <c r="G54" s="261">
        <f>G79+G83</f>
        <v>0</v>
      </c>
      <c r="H54"/>
      <c r="I54" s="358"/>
      <c r="J54" s="205"/>
      <c r="K54" s="289"/>
      <c r="L54" s="126"/>
    </row>
    <row r="55" spans="1:12" customFormat="1" ht="6" customHeight="1" x14ac:dyDescent="0.3">
      <c r="K55" s="289"/>
      <c r="L55" s="128"/>
    </row>
    <row r="56" spans="1:12" customFormat="1" ht="0.6" customHeight="1" outlineLevel="1" x14ac:dyDescent="0.3">
      <c r="K56" s="289"/>
      <c r="L56" s="128"/>
    </row>
    <row r="57" spans="1:12" s="5" customFormat="1" ht="15.9" customHeight="1" outlineLevel="1" x14ac:dyDescent="0.3">
      <c r="A57" s="459" t="s">
        <v>20</v>
      </c>
      <c r="B57" s="475" t="s">
        <v>21</v>
      </c>
      <c r="C57" s="64" t="s">
        <v>1</v>
      </c>
      <c r="D57" s="176"/>
      <c r="E57" s="66"/>
      <c r="F57" s="221"/>
      <c r="G57" s="221"/>
      <c r="H57"/>
      <c r="I57" s="124"/>
      <c r="J57" s="323"/>
      <c r="K57" s="237"/>
    </row>
    <row r="58" spans="1:12" s="5" customFormat="1" ht="15.9" customHeight="1" outlineLevel="1" x14ac:dyDescent="0.3">
      <c r="A58" s="459"/>
      <c r="B58" s="475"/>
      <c r="C58" s="68" t="s">
        <v>11</v>
      </c>
      <c r="D58" s="176"/>
      <c r="E58" s="66"/>
      <c r="F58" s="69"/>
      <c r="G58" s="69"/>
      <c r="H58"/>
      <c r="I58" s="124"/>
      <c r="J58" s="323"/>
      <c r="K58" s="237"/>
    </row>
    <row r="59" spans="1:12" s="5" customFormat="1" ht="15.9" customHeight="1" outlineLevel="1" x14ac:dyDescent="0.3">
      <c r="A59" s="459"/>
      <c r="B59" s="475"/>
      <c r="C59" s="68" t="s">
        <v>15</v>
      </c>
      <c r="D59" s="176"/>
      <c r="E59" s="66"/>
      <c r="F59" s="69"/>
      <c r="G59" s="69"/>
      <c r="H59"/>
      <c r="I59" s="124"/>
      <c r="J59" s="323"/>
      <c r="K59" s="237"/>
    </row>
    <row r="60" spans="1:12" s="5" customFormat="1" ht="15.9" customHeight="1" outlineLevel="1" x14ac:dyDescent="0.3">
      <c r="A60" s="459"/>
      <c r="B60" s="475"/>
      <c r="C60" s="68" t="s">
        <v>2</v>
      </c>
      <c r="D60" s="176"/>
      <c r="E60" s="66"/>
      <c r="F60" s="222"/>
      <c r="G60" s="69"/>
      <c r="H60"/>
      <c r="I60" s="124"/>
      <c r="J60" s="323"/>
      <c r="K60" s="237"/>
    </row>
    <row r="61" spans="1:12" s="5" customFormat="1" ht="15.9" customHeight="1" outlineLevel="1" x14ac:dyDescent="0.3">
      <c r="A61" s="459"/>
      <c r="B61" s="475"/>
      <c r="C61" s="71" t="s">
        <v>14</v>
      </c>
      <c r="D61" s="176"/>
      <c r="E61" s="66"/>
      <c r="F61" s="69"/>
      <c r="G61" s="69"/>
      <c r="H61"/>
      <c r="I61" s="124"/>
      <c r="J61" s="323"/>
      <c r="K61" s="237"/>
    </row>
    <row r="62" spans="1:12" s="5" customFormat="1" ht="15.9" customHeight="1" outlineLevel="1" x14ac:dyDescent="0.3">
      <c r="A62" s="459"/>
      <c r="B62" s="475"/>
      <c r="C62" s="71" t="s">
        <v>13</v>
      </c>
      <c r="D62" s="176"/>
      <c r="E62" s="66"/>
      <c r="F62" s="69"/>
      <c r="G62" s="69"/>
      <c r="H62"/>
      <c r="I62" s="124"/>
      <c r="J62" s="323"/>
      <c r="K62" s="237"/>
    </row>
    <row r="63" spans="1:12" s="5" customFormat="1" ht="15.9" customHeight="1" outlineLevel="1" x14ac:dyDescent="0.3">
      <c r="A63" s="459"/>
      <c r="B63" s="475"/>
      <c r="C63" s="71" t="s">
        <v>12</v>
      </c>
      <c r="D63" s="176"/>
      <c r="E63" s="66"/>
      <c r="F63" s="69"/>
      <c r="G63" s="69"/>
      <c r="H63"/>
      <c r="I63" s="124"/>
      <c r="J63" s="323"/>
      <c r="K63" s="237"/>
    </row>
    <row r="64" spans="1:12" s="5" customFormat="1" ht="15.9" customHeight="1" outlineLevel="1" x14ac:dyDescent="0.3">
      <c r="A64" s="459"/>
      <c r="B64" s="475"/>
      <c r="C64" s="71" t="s">
        <v>63</v>
      </c>
      <c r="D64" s="176"/>
      <c r="E64" s="66"/>
      <c r="F64" s="69"/>
      <c r="G64" s="69"/>
      <c r="H64"/>
      <c r="I64" s="124"/>
      <c r="J64" s="323"/>
      <c r="K64" s="237"/>
    </row>
    <row r="65" spans="1:11" s="5" customFormat="1" ht="15.9" customHeight="1" outlineLevel="1" x14ac:dyDescent="0.3">
      <c r="A65" s="459"/>
      <c r="B65" s="475"/>
      <c r="C65" s="71" t="s">
        <v>67</v>
      </c>
      <c r="D65" s="176"/>
      <c r="E65" s="66"/>
      <c r="F65" s="69"/>
      <c r="G65" s="69"/>
      <c r="H65"/>
      <c r="I65" s="124"/>
      <c r="J65" s="323"/>
      <c r="K65" s="237"/>
    </row>
    <row r="66" spans="1:11" s="5" customFormat="1" ht="15.9" customHeight="1" outlineLevel="1" x14ac:dyDescent="0.3">
      <c r="A66" s="459"/>
      <c r="B66" s="475"/>
      <c r="C66" s="72" t="s">
        <v>40</v>
      </c>
      <c r="D66" s="176"/>
      <c r="E66" s="66"/>
      <c r="F66" s="69"/>
      <c r="G66" s="69"/>
      <c r="H66"/>
      <c r="I66" s="124"/>
      <c r="J66" s="323"/>
      <c r="K66" s="237"/>
    </row>
    <row r="67" spans="1:11" s="5" customFormat="1" ht="15.9" customHeight="1" outlineLevel="1" x14ac:dyDescent="0.3">
      <c r="A67" s="459"/>
      <c r="B67" s="475"/>
      <c r="C67" s="72" t="s">
        <v>41</v>
      </c>
      <c r="D67" s="176"/>
      <c r="E67" s="66"/>
      <c r="F67" s="69"/>
      <c r="G67" s="69"/>
      <c r="H67"/>
      <c r="I67" s="124"/>
      <c r="J67" s="323"/>
      <c r="K67" s="237"/>
    </row>
    <row r="68" spans="1:11" s="5" customFormat="1" ht="15.9" customHeight="1" outlineLevel="1" x14ac:dyDescent="0.3">
      <c r="A68" s="459"/>
      <c r="B68" s="475"/>
      <c r="C68" s="73" t="s">
        <v>18</v>
      </c>
      <c r="D68" s="176"/>
      <c r="E68" s="66"/>
      <c r="F68" s="69"/>
      <c r="G68" s="69"/>
      <c r="H68"/>
      <c r="I68" s="124"/>
      <c r="J68" s="323"/>
      <c r="K68" s="237"/>
    </row>
    <row r="69" spans="1:11" s="5" customFormat="1" ht="15.9" customHeight="1" outlineLevel="1" x14ac:dyDescent="0.3">
      <c r="A69" s="459"/>
      <c r="B69" s="475"/>
      <c r="C69" s="73" t="s">
        <v>5</v>
      </c>
      <c r="D69" s="176"/>
      <c r="E69" s="66"/>
      <c r="F69" s="69"/>
      <c r="G69" s="69"/>
      <c r="H69"/>
      <c r="I69" s="124"/>
      <c r="J69" s="323"/>
      <c r="K69" s="237"/>
    </row>
    <row r="70" spans="1:11" s="5" customFormat="1" ht="15.9" customHeight="1" outlineLevel="1" x14ac:dyDescent="0.3">
      <c r="A70" s="459"/>
      <c r="B70" s="475"/>
      <c r="C70" s="73" t="s">
        <v>6</v>
      </c>
      <c r="D70" s="176"/>
      <c r="E70" s="66"/>
      <c r="F70" s="69"/>
      <c r="G70" s="69"/>
      <c r="H70"/>
      <c r="I70" s="124"/>
      <c r="J70" s="323"/>
      <c r="K70" s="237"/>
    </row>
    <row r="71" spans="1:11" s="5" customFormat="1" ht="15.9" customHeight="1" outlineLevel="1" x14ac:dyDescent="0.3">
      <c r="A71" s="459"/>
      <c r="B71" s="475"/>
      <c r="C71" s="73" t="s">
        <v>16</v>
      </c>
      <c r="D71" s="176"/>
      <c r="E71" s="66"/>
      <c r="F71" s="69"/>
      <c r="G71" s="69"/>
      <c r="H71"/>
      <c r="I71" s="124"/>
      <c r="J71" s="323"/>
      <c r="K71" s="237"/>
    </row>
    <row r="72" spans="1:11" s="5" customFormat="1" ht="15.9" customHeight="1" outlineLevel="1" x14ac:dyDescent="0.3">
      <c r="A72" s="459"/>
      <c r="B72" s="475"/>
      <c r="C72" s="73" t="s">
        <v>7</v>
      </c>
      <c r="D72" s="176"/>
      <c r="E72" s="66"/>
      <c r="F72" s="69"/>
      <c r="G72" s="69"/>
      <c r="H72"/>
      <c r="I72" s="124"/>
      <c r="J72" s="323"/>
      <c r="K72" s="237"/>
    </row>
    <row r="73" spans="1:11" s="5" customFormat="1" ht="15.9" customHeight="1" outlineLevel="1" x14ac:dyDescent="0.3">
      <c r="A73" s="459"/>
      <c r="B73" s="475"/>
      <c r="C73" s="73" t="s">
        <v>17</v>
      </c>
      <c r="D73" s="176"/>
      <c r="E73" s="66"/>
      <c r="F73" s="69"/>
      <c r="G73" s="69"/>
      <c r="H73"/>
      <c r="I73" s="124"/>
      <c r="J73" s="323"/>
      <c r="K73" s="237"/>
    </row>
    <row r="74" spans="1:11" s="5" customFormat="1" ht="15.9" customHeight="1" outlineLevel="1" x14ac:dyDescent="0.3">
      <c r="A74" s="459"/>
      <c r="B74" s="475"/>
      <c r="C74" s="73" t="s">
        <v>96</v>
      </c>
      <c r="D74" s="176"/>
      <c r="E74" s="66"/>
      <c r="F74" s="69"/>
      <c r="G74" s="69"/>
      <c r="H74"/>
      <c r="I74" s="124"/>
      <c r="J74" s="323"/>
      <c r="K74" s="237"/>
    </row>
    <row r="75" spans="1:11" s="5" customFormat="1" ht="15.9" customHeight="1" outlineLevel="1" x14ac:dyDescent="0.3">
      <c r="A75" s="459"/>
      <c r="B75" s="475"/>
      <c r="C75" s="73" t="s">
        <v>97</v>
      </c>
      <c r="D75" s="176"/>
      <c r="E75" s="66"/>
      <c r="F75" s="69"/>
      <c r="G75" s="69"/>
      <c r="H75"/>
      <c r="I75" s="124"/>
      <c r="J75" s="323"/>
      <c r="K75" s="237"/>
    </row>
    <row r="76" spans="1:11" s="5" customFormat="1" ht="15.9" customHeight="1" outlineLevel="1" x14ac:dyDescent="0.3">
      <c r="A76" s="459"/>
      <c r="B76" s="475"/>
      <c r="C76" s="73" t="s">
        <v>57</v>
      </c>
      <c r="D76" s="176"/>
      <c r="E76" s="66"/>
      <c r="F76" s="69"/>
      <c r="G76" s="69"/>
      <c r="H76"/>
      <c r="I76" s="124"/>
      <c r="J76" s="323"/>
      <c r="K76" s="237"/>
    </row>
    <row r="77" spans="1:11" s="5" customFormat="1" ht="15.9" customHeight="1" outlineLevel="1" x14ac:dyDescent="0.3">
      <c r="A77" s="459"/>
      <c r="B77" s="475"/>
      <c r="C77" s="73" t="s">
        <v>58</v>
      </c>
      <c r="D77" s="176"/>
      <c r="E77" s="66"/>
      <c r="F77" s="69"/>
      <c r="G77" s="69"/>
      <c r="H77"/>
      <c r="I77" s="124"/>
      <c r="K77" s="237"/>
    </row>
    <row r="78" spans="1:11" s="5" customFormat="1" ht="15.9" customHeight="1" outlineLevel="1" x14ac:dyDescent="0.3">
      <c r="A78" s="459"/>
      <c r="B78" s="475"/>
      <c r="C78" s="73" t="s">
        <v>74</v>
      </c>
      <c r="D78" s="176"/>
      <c r="E78" s="66"/>
      <c r="F78" s="69"/>
      <c r="G78" s="69"/>
      <c r="H78"/>
      <c r="I78" s="124"/>
      <c r="K78" s="237"/>
    </row>
    <row r="79" spans="1:11" s="5" customFormat="1" ht="15.9" customHeight="1" outlineLevel="1" x14ac:dyDescent="0.3">
      <c r="A79" s="459"/>
      <c r="B79" s="475"/>
      <c r="C79" s="181" t="s">
        <v>55</v>
      </c>
      <c r="D79" s="176"/>
      <c r="E79" s="66"/>
      <c r="F79" s="187">
        <f>SUM(F66:F78)+F57</f>
        <v>0</v>
      </c>
      <c r="G79" s="187">
        <f>SUM(G66:G78)+G57</f>
        <v>0</v>
      </c>
      <c r="H79"/>
      <c r="I79" s="124"/>
      <c r="K79" s="237"/>
    </row>
    <row r="80" spans="1:11" s="5" customFormat="1" ht="6" customHeight="1" outlineLevel="1" x14ac:dyDescent="0.3">
      <c r="A80" s="459"/>
      <c r="B80" s="178"/>
      <c r="C80" s="182"/>
      <c r="D80" s="176"/>
      <c r="E80" s="180"/>
      <c r="F80" s="176"/>
      <c r="G80" s="176"/>
      <c r="H80"/>
      <c r="I80" s="124"/>
      <c r="K80" s="237"/>
    </row>
    <row r="81" spans="1:11" s="5" customFormat="1" ht="15.9" customHeight="1" outlineLevel="1" x14ac:dyDescent="0.3">
      <c r="A81" s="459"/>
      <c r="B81" s="476" t="s">
        <v>22</v>
      </c>
      <c r="C81" s="38" t="s">
        <v>38</v>
      </c>
      <c r="D81" s="176"/>
      <c r="E81" s="66"/>
      <c r="F81" s="79"/>
      <c r="G81" s="79"/>
      <c r="H81"/>
      <c r="I81" s="124"/>
      <c r="K81" s="237"/>
    </row>
    <row r="82" spans="1:11" s="5" customFormat="1" ht="15.9" customHeight="1" outlineLevel="1" x14ac:dyDescent="0.3">
      <c r="A82" s="459"/>
      <c r="B82" s="476"/>
      <c r="C82" s="40" t="s">
        <v>39</v>
      </c>
      <c r="D82" s="176"/>
      <c r="E82" s="66"/>
      <c r="F82" s="69"/>
      <c r="G82" s="69"/>
      <c r="H82"/>
      <c r="I82" s="124"/>
      <c r="K82" s="237"/>
    </row>
    <row r="83" spans="1:11" s="5" customFormat="1" ht="15.9" customHeight="1" outlineLevel="1" x14ac:dyDescent="0.3">
      <c r="A83" s="459"/>
      <c r="B83" s="476"/>
      <c r="C83" s="75" t="s">
        <v>61</v>
      </c>
      <c r="D83" s="176"/>
      <c r="E83" s="66"/>
      <c r="F83" s="243">
        <f>F81+F82</f>
        <v>0</v>
      </c>
      <c r="G83" s="243">
        <f>G82+G81</f>
        <v>0</v>
      </c>
      <c r="H83"/>
      <c r="I83" s="124"/>
      <c r="K83" s="237"/>
    </row>
    <row r="84" spans="1:11" s="29" customFormat="1" ht="15.9" customHeight="1" outlineLevel="1" x14ac:dyDescent="0.3">
      <c r="A84" s="177"/>
      <c r="B84" s="178"/>
      <c r="C84" s="179"/>
      <c r="D84" s="176"/>
      <c r="E84" s="180"/>
      <c r="F84" s="176"/>
      <c r="G84" s="176"/>
      <c r="H84" s="128"/>
      <c r="I84" s="128"/>
      <c r="K84" s="291"/>
    </row>
    <row r="85" spans="1:11" s="29" customFormat="1" ht="15.9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8"/>
      <c r="K85" s="291"/>
    </row>
    <row r="86" spans="1:11" s="29" customFormat="1" ht="15.9" customHeight="1" outlineLevel="1" x14ac:dyDescent="0.3">
      <c r="A86" s="489" t="s">
        <v>119</v>
      </c>
      <c r="B86" s="489"/>
      <c r="C86" s="490"/>
      <c r="D86" s="128"/>
      <c r="E86" s="128"/>
      <c r="F86" s="255">
        <f>F88+F89</f>
        <v>0</v>
      </c>
      <c r="G86" s="256">
        <f>G88+G89</f>
        <v>0</v>
      </c>
      <c r="H86" s="128"/>
      <c r="I86" s="128"/>
      <c r="K86" s="291"/>
    </row>
    <row r="87" spans="1:11" s="29" customFormat="1" ht="7.2" customHeight="1" outlineLevel="1" x14ac:dyDescent="0.3">
      <c r="A87"/>
      <c r="B87"/>
      <c r="C87"/>
      <c r="D87" s="128"/>
      <c r="E87" s="128"/>
      <c r="F87"/>
      <c r="G87"/>
      <c r="H87" s="128"/>
      <c r="I87" s="128"/>
      <c r="K87" s="291"/>
    </row>
    <row r="88" spans="1:11" s="29" customFormat="1" ht="19.2" customHeight="1" outlineLevel="1" x14ac:dyDescent="0.3">
      <c r="A88" s="459"/>
      <c r="B88" s="488" t="s">
        <v>120</v>
      </c>
      <c r="C88" s="252" t="s">
        <v>96</v>
      </c>
      <c r="D88" s="176"/>
      <c r="E88" s="176"/>
      <c r="F88" s="79">
        <f>F131</f>
        <v>0</v>
      </c>
      <c r="G88" s="254">
        <f>G131-G74</f>
        <v>0</v>
      </c>
      <c r="H88" s="128"/>
      <c r="I88" s="128"/>
      <c r="K88" s="291"/>
    </row>
    <row r="89" spans="1:11" s="29" customFormat="1" ht="19.2" customHeight="1" outlineLevel="1" x14ac:dyDescent="0.3">
      <c r="A89" s="459"/>
      <c r="B89" s="488"/>
      <c r="C89" s="253" t="s">
        <v>97</v>
      </c>
      <c r="D89" s="176"/>
      <c r="E89" s="176"/>
      <c r="F89" s="69">
        <f>F132</f>
        <v>0</v>
      </c>
      <c r="G89" s="234">
        <f>G132-G75</f>
        <v>0</v>
      </c>
      <c r="H89" s="128"/>
      <c r="I89" s="128"/>
      <c r="K89" s="291"/>
    </row>
    <row r="90" spans="1:11" s="29" customFormat="1" ht="19.2" customHeight="1" outlineLevel="1" x14ac:dyDescent="0.3">
      <c r="A90" s="459"/>
      <c r="B90" s="488"/>
      <c r="C90" s="259" t="s">
        <v>121</v>
      </c>
      <c r="D90" s="127"/>
      <c r="E90" s="251"/>
      <c r="F90" s="257">
        <f>F88+F89</f>
        <v>0</v>
      </c>
      <c r="G90" s="258">
        <f>SUM(G88:G89)</f>
        <v>0</v>
      </c>
      <c r="H90" s="128"/>
      <c r="I90" s="128"/>
      <c r="K90" s="291"/>
    </row>
    <row r="91" spans="1:11" s="29" customFormat="1" ht="15.9" customHeight="1" outlineLevel="1" x14ac:dyDescent="0.3">
      <c r="A91" s="177"/>
      <c r="B91" s="178"/>
      <c r="C91" s="179"/>
      <c r="D91" s="176"/>
      <c r="E91" s="180"/>
      <c r="F91" s="176"/>
      <c r="G91" s="176"/>
      <c r="H91" s="128"/>
      <c r="I91" s="128"/>
      <c r="K91" s="291"/>
    </row>
    <row r="92" spans="1:11" s="29" customFormat="1" ht="15.9" customHeight="1" outlineLevel="1" x14ac:dyDescent="0.3">
      <c r="A92" s="177"/>
      <c r="B92" s="178"/>
      <c r="C92" s="179"/>
      <c r="D92" s="176"/>
      <c r="E92" s="180"/>
      <c r="F92" s="176"/>
      <c r="G92" s="176"/>
      <c r="H92" s="128"/>
      <c r="I92" s="128"/>
      <c r="K92" s="291"/>
    </row>
    <row r="93" spans="1:11" s="29" customFormat="1" ht="15.9" customHeight="1" outlineLevel="1" x14ac:dyDescent="0.3">
      <c r="A93" s="485" t="s">
        <v>186</v>
      </c>
      <c r="B93" s="485"/>
      <c r="C93" s="486"/>
      <c r="D93" s="128"/>
      <c r="E93" s="128"/>
      <c r="F93" s="273">
        <f>F95</f>
        <v>0</v>
      </c>
      <c r="G93" s="274">
        <f>G95</f>
        <v>0</v>
      </c>
      <c r="H93" s="128"/>
      <c r="I93" s="128"/>
      <c r="K93" s="291"/>
    </row>
    <row r="94" spans="1:11" s="29" customFormat="1" ht="7.95" customHeight="1" outlineLevel="1" x14ac:dyDescent="0.3">
      <c r="A94"/>
      <c r="B94"/>
      <c r="C94"/>
      <c r="D94" s="128"/>
      <c r="E94" s="128"/>
      <c r="F94"/>
      <c r="G94"/>
      <c r="H94" s="128"/>
      <c r="I94" s="128"/>
      <c r="K94" s="291"/>
    </row>
    <row r="95" spans="1:11" s="29" customFormat="1" ht="22.2" customHeight="1" outlineLevel="1" x14ac:dyDescent="0.3">
      <c r="A95" s="459"/>
      <c r="B95" s="487" t="s">
        <v>129</v>
      </c>
      <c r="C95" s="277" t="s">
        <v>188</v>
      </c>
      <c r="D95" s="176"/>
      <c r="E95" s="176"/>
      <c r="F95" s="79"/>
      <c r="G95" s="39"/>
      <c r="H95" s="128"/>
      <c r="I95" s="128"/>
      <c r="K95" s="291"/>
    </row>
    <row r="96" spans="1:11" s="29" customFormat="1" ht="15.9" customHeight="1" outlineLevel="1" x14ac:dyDescent="0.3">
      <c r="A96" s="459"/>
      <c r="B96" s="487"/>
      <c r="C96" s="272" t="s">
        <v>128</v>
      </c>
      <c r="D96" s="127"/>
      <c r="E96" s="251"/>
      <c r="F96" s="275">
        <f>F95</f>
        <v>0</v>
      </c>
      <c r="G96" s="276">
        <f>SUM(G95:G95)</f>
        <v>0</v>
      </c>
      <c r="H96" s="128"/>
      <c r="I96" s="128"/>
      <c r="K96" s="291"/>
    </row>
    <row r="97" spans="1:12" s="5" customFormat="1" ht="15.9" customHeight="1" outlineLevel="1" x14ac:dyDescent="0.3">
      <c r="A97" s="339"/>
      <c r="B97" s="340"/>
      <c r="C97" s="341"/>
      <c r="D97" s="20"/>
      <c r="E97" s="342"/>
      <c r="F97" s="20"/>
      <c r="G97" s="20"/>
      <c r="H97"/>
      <c r="I97"/>
      <c r="K97" s="238"/>
    </row>
    <row r="98" spans="1:12" s="5" customFormat="1" ht="15.9" customHeight="1" outlineLevel="1" x14ac:dyDescent="0.3">
      <c r="A98" s="339"/>
      <c r="B98" s="340"/>
      <c r="C98" s="341"/>
      <c r="D98" s="20"/>
      <c r="E98" s="342"/>
      <c r="F98" s="20"/>
      <c r="G98" s="20"/>
      <c r="H98"/>
      <c r="I98"/>
      <c r="K98" s="238"/>
    </row>
    <row r="99" spans="1:12" customFormat="1" ht="18.75" customHeight="1" x14ac:dyDescent="0.3">
      <c r="K99" s="289"/>
      <c r="L99" s="128"/>
    </row>
    <row r="100" spans="1:12" ht="33" customHeight="1" x14ac:dyDescent="0.25">
      <c r="A100" s="461" t="s">
        <v>51</v>
      </c>
      <c r="B100" s="462"/>
      <c r="C100" s="462"/>
      <c r="D100" s="462"/>
      <c r="E100" s="462"/>
      <c r="F100" s="462"/>
      <c r="G100" s="462"/>
      <c r="H100" s="462"/>
      <c r="I100" s="463"/>
      <c r="K100" s="289"/>
      <c r="L100" s="26"/>
    </row>
    <row r="101" spans="1:12" ht="8.25" customHeight="1" x14ac:dyDescent="0.3">
      <c r="C101" s="3"/>
      <c r="D101"/>
      <c r="G101" s="4"/>
      <c r="K101" s="289"/>
      <c r="L101" s="26"/>
    </row>
    <row r="102" spans="1:12" s="5" customFormat="1" ht="51" customHeight="1" x14ac:dyDescent="0.3">
      <c r="C102" s="42"/>
      <c r="D102" s="83" t="str">
        <f>+D8</f>
        <v>Meta 
2024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2024</v>
      </c>
      <c r="K102" s="289"/>
      <c r="L102" s="29"/>
    </row>
    <row r="103" spans="1:12" customFormat="1" ht="6" customHeight="1" x14ac:dyDescent="0.3">
      <c r="K103" s="293"/>
      <c r="L103" s="128"/>
    </row>
    <row r="104" spans="1:12" s="5" customFormat="1" ht="15.9" customHeight="1" x14ac:dyDescent="0.25">
      <c r="A104" s="464" t="s">
        <v>20</v>
      </c>
      <c r="B104" s="465" t="s">
        <v>21</v>
      </c>
      <c r="C104" s="99" t="s">
        <v>1</v>
      </c>
      <c r="D104" s="233"/>
      <c r="E104" s="66"/>
      <c r="F104" s="233"/>
      <c r="G104" s="233"/>
      <c r="H104" s="11"/>
      <c r="I104" s="468" t="e">
        <f>+G125/G138</f>
        <v>#DIV/0!</v>
      </c>
      <c r="J104" s="205"/>
      <c r="K104" s="289"/>
      <c r="L104" s="29"/>
    </row>
    <row r="105" spans="1:12" ht="15.9" customHeight="1" outlineLevel="1" x14ac:dyDescent="0.25">
      <c r="A105" s="464"/>
      <c r="B105" s="466"/>
      <c r="C105" s="100" t="s">
        <v>43</v>
      </c>
      <c r="D105" s="69"/>
      <c r="F105" s="69"/>
      <c r="G105" s="69"/>
      <c r="I105" s="469"/>
      <c r="J105" s="205"/>
      <c r="K105" s="289"/>
      <c r="L105" s="26"/>
    </row>
    <row r="106" spans="1:12" s="199" customFormat="1" ht="15.9" customHeight="1" outlineLevel="1" x14ac:dyDescent="0.25">
      <c r="A106" s="464"/>
      <c r="B106" s="466"/>
      <c r="C106" s="196" t="s">
        <v>179</v>
      </c>
      <c r="D106" s="197"/>
      <c r="F106" s="197"/>
      <c r="G106" s="197"/>
      <c r="I106" s="469"/>
      <c r="J106" s="205"/>
      <c r="K106" s="289"/>
      <c r="L106" s="195"/>
    </row>
    <row r="107" spans="1:12" ht="15.9" customHeight="1" outlineLevel="1" x14ac:dyDescent="0.25">
      <c r="A107" s="464"/>
      <c r="B107" s="466"/>
      <c r="C107" s="100" t="s">
        <v>15</v>
      </c>
      <c r="D107" s="69"/>
      <c r="F107" s="69"/>
      <c r="G107" s="69"/>
      <c r="I107" s="469"/>
      <c r="J107" s="205"/>
      <c r="K107" s="289"/>
      <c r="L107" s="26"/>
    </row>
    <row r="108" spans="1:12" ht="15.9" customHeight="1" outlineLevel="1" x14ac:dyDescent="0.25">
      <c r="A108" s="464"/>
      <c r="B108" s="466"/>
      <c r="C108" s="100" t="s">
        <v>44</v>
      </c>
      <c r="D108" s="218"/>
      <c r="F108" s="218"/>
      <c r="G108" s="218"/>
      <c r="I108" s="469"/>
      <c r="J108" s="205"/>
      <c r="K108" s="289"/>
      <c r="L108" s="26"/>
    </row>
    <row r="109" spans="1:12" ht="15.9" customHeight="1" outlineLevel="1" x14ac:dyDescent="0.25">
      <c r="A109" s="464"/>
      <c r="B109" s="466"/>
      <c r="C109" s="101" t="s">
        <v>14</v>
      </c>
      <c r="D109" s="69"/>
      <c r="F109" s="69"/>
      <c r="G109" s="69"/>
      <c r="I109" s="469"/>
      <c r="J109" s="205"/>
      <c r="K109" s="289"/>
      <c r="L109" s="26"/>
    </row>
    <row r="110" spans="1:12" ht="15.9" customHeight="1" outlineLevel="1" x14ac:dyDescent="0.25">
      <c r="A110" s="464"/>
      <c r="B110" s="466"/>
      <c r="C110" s="101" t="s">
        <v>13</v>
      </c>
      <c r="D110" s="69"/>
      <c r="F110" s="69"/>
      <c r="G110" s="69"/>
      <c r="I110" s="469"/>
      <c r="J110" s="205"/>
      <c r="K110" s="289"/>
      <c r="L110" s="26"/>
    </row>
    <row r="111" spans="1:12" ht="15.9" customHeight="1" outlineLevel="1" x14ac:dyDescent="0.25">
      <c r="A111" s="464"/>
      <c r="B111" s="466"/>
      <c r="C111" s="101" t="s">
        <v>12</v>
      </c>
      <c r="D111" s="69"/>
      <c r="F111" s="69"/>
      <c r="G111" s="69"/>
      <c r="I111" s="469"/>
      <c r="J111" s="205"/>
      <c r="K111" s="289"/>
      <c r="L111" s="26"/>
    </row>
    <row r="112" spans="1:12" ht="15.9" customHeight="1" outlineLevel="1" x14ac:dyDescent="0.25">
      <c r="A112" s="464"/>
      <c r="B112" s="466"/>
      <c r="C112" s="101" t="s">
        <v>63</v>
      </c>
      <c r="D112" s="69"/>
      <c r="F112" s="69"/>
      <c r="G112" s="69"/>
      <c r="I112" s="469"/>
      <c r="J112" s="205"/>
      <c r="K112" s="289"/>
      <c r="L112" s="26"/>
    </row>
    <row r="113" spans="1:12" ht="15.9" customHeight="1" outlineLevel="1" x14ac:dyDescent="0.25">
      <c r="A113" s="464"/>
      <c r="B113" s="466"/>
      <c r="C113" s="101" t="s">
        <v>67</v>
      </c>
      <c r="D113" s="69"/>
      <c r="F113" s="69"/>
      <c r="G113" s="69"/>
      <c r="I113" s="469"/>
      <c r="J113" s="205"/>
      <c r="K113" s="289"/>
      <c r="L113" s="26"/>
    </row>
    <row r="114" spans="1:12" ht="15.9" customHeight="1" x14ac:dyDescent="0.25">
      <c r="A114" s="464"/>
      <c r="B114" s="466"/>
      <c r="C114" s="102" t="s">
        <v>151</v>
      </c>
      <c r="D114" s="69"/>
      <c r="F114" s="69"/>
      <c r="G114" s="69"/>
      <c r="H114" s="11"/>
      <c r="I114" s="469"/>
      <c r="J114" s="205"/>
      <c r="K114" s="289"/>
      <c r="L114" s="26"/>
    </row>
    <row r="115" spans="1:12" ht="15.9" customHeight="1" x14ac:dyDescent="0.25">
      <c r="A115" s="464"/>
      <c r="B115" s="466"/>
      <c r="C115" s="102" t="s">
        <v>41</v>
      </c>
      <c r="D115" s="69"/>
      <c r="F115" s="69"/>
      <c r="G115" s="69"/>
      <c r="H115" s="11"/>
      <c r="I115" s="469"/>
      <c r="J115" s="205"/>
      <c r="K115" s="289"/>
      <c r="L115" s="247"/>
    </row>
    <row r="116" spans="1:12" s="5" customFormat="1" ht="15.9" customHeight="1" x14ac:dyDescent="0.25">
      <c r="A116" s="464"/>
      <c r="B116" s="466"/>
      <c r="C116" s="103" t="s">
        <v>124</v>
      </c>
      <c r="D116" s="69"/>
      <c r="E116" s="2"/>
      <c r="F116" s="69"/>
      <c r="G116" s="69"/>
      <c r="H116" s="7"/>
      <c r="I116" s="469"/>
      <c r="J116" s="205"/>
      <c r="K116" s="289"/>
    </row>
    <row r="117" spans="1:12" ht="15.9" customHeight="1" x14ac:dyDescent="0.25">
      <c r="A117" s="464"/>
      <c r="B117" s="466"/>
      <c r="C117" s="103" t="s">
        <v>5</v>
      </c>
      <c r="D117" s="69"/>
      <c r="F117" s="69"/>
      <c r="G117" s="69"/>
      <c r="H117" s="11"/>
      <c r="I117" s="469"/>
      <c r="J117" s="205"/>
      <c r="K117" s="289"/>
    </row>
    <row r="118" spans="1:12" ht="15.9" customHeight="1" x14ac:dyDescent="0.25">
      <c r="A118" s="464"/>
      <c r="B118" s="466"/>
      <c r="C118" s="103" t="s">
        <v>6</v>
      </c>
      <c r="D118" s="69"/>
      <c r="F118" s="69"/>
      <c r="G118" s="69"/>
      <c r="H118" s="11"/>
      <c r="I118" s="469"/>
      <c r="J118" s="205"/>
      <c r="K118" s="289"/>
    </row>
    <row r="119" spans="1:12" ht="15.9" customHeight="1" x14ac:dyDescent="0.25">
      <c r="A119" s="464"/>
      <c r="B119" s="466"/>
      <c r="C119" s="103" t="s">
        <v>16</v>
      </c>
      <c r="D119" s="69"/>
      <c r="F119" s="69"/>
      <c r="G119" s="69"/>
      <c r="H119" s="11"/>
      <c r="I119" s="469"/>
      <c r="J119" s="205"/>
      <c r="K119" s="289"/>
    </row>
    <row r="120" spans="1:12" ht="15.9" customHeight="1" x14ac:dyDescent="0.25">
      <c r="A120" s="464"/>
      <c r="B120" s="466"/>
      <c r="C120" s="103" t="s">
        <v>7</v>
      </c>
      <c r="D120" s="69"/>
      <c r="F120" s="69"/>
      <c r="G120" s="69"/>
      <c r="H120" s="11"/>
      <c r="I120" s="469"/>
      <c r="J120" s="205"/>
      <c r="K120" s="289"/>
    </row>
    <row r="121" spans="1:12" ht="15.9" customHeight="1" x14ac:dyDescent="0.25">
      <c r="A121" s="464"/>
      <c r="B121" s="466"/>
      <c r="C121" s="103" t="s">
        <v>17</v>
      </c>
      <c r="D121" s="69"/>
      <c r="F121" s="69"/>
      <c r="G121" s="69"/>
      <c r="H121" s="11"/>
      <c r="I121" s="469"/>
      <c r="J121" s="205"/>
      <c r="K121" s="289"/>
    </row>
    <row r="122" spans="1:12" ht="15.9" customHeight="1" x14ac:dyDescent="0.25">
      <c r="A122" s="464"/>
      <c r="B122" s="466"/>
      <c r="C122" s="103" t="s">
        <v>57</v>
      </c>
      <c r="D122" s="69"/>
      <c r="F122" s="69"/>
      <c r="G122" s="69"/>
      <c r="H122" s="11"/>
      <c r="I122" s="469"/>
      <c r="J122" s="205"/>
      <c r="K122" s="289"/>
    </row>
    <row r="123" spans="1:12" ht="15.9" customHeight="1" x14ac:dyDescent="0.25">
      <c r="A123" s="464"/>
      <c r="B123" s="466"/>
      <c r="C123" s="103" t="s">
        <v>58</v>
      </c>
      <c r="D123" s="69"/>
      <c r="F123" s="69"/>
      <c r="G123" s="69"/>
      <c r="H123" s="11"/>
      <c r="I123" s="469"/>
      <c r="J123" s="205"/>
      <c r="K123" s="289"/>
    </row>
    <row r="124" spans="1:12" ht="15.9" customHeight="1" x14ac:dyDescent="0.25">
      <c r="A124" s="464"/>
      <c r="B124" s="466"/>
      <c r="C124" s="73" t="s">
        <v>74</v>
      </c>
      <c r="D124" s="69"/>
      <c r="E124" s="66"/>
      <c r="F124" s="69"/>
      <c r="G124" s="69"/>
      <c r="H124" s="11"/>
      <c r="I124" s="469"/>
      <c r="J124" s="205"/>
    </row>
    <row r="125" spans="1:12" s="7" customFormat="1" ht="18" customHeight="1" x14ac:dyDescent="0.25">
      <c r="A125" s="464"/>
      <c r="B125" s="467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70"/>
      <c r="J125" s="16"/>
      <c r="K125" s="288"/>
    </row>
    <row r="126" spans="1:12" ht="10.5" customHeight="1" x14ac:dyDescent="0.3">
      <c r="A126" s="464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64"/>
      <c r="B127" s="471" t="s">
        <v>22</v>
      </c>
      <c r="C127" s="77" t="s">
        <v>38</v>
      </c>
      <c r="D127" s="79"/>
      <c r="E127" s="78"/>
      <c r="F127" s="79"/>
      <c r="G127" s="79"/>
      <c r="H127" s="7"/>
      <c r="I127" s="468" t="e">
        <f>+G129/G138</f>
        <v>#DIV/0!</v>
      </c>
      <c r="K127" s="289"/>
    </row>
    <row r="128" spans="1:12" ht="18.75" customHeight="1" x14ac:dyDescent="0.25">
      <c r="A128" s="464"/>
      <c r="B128" s="472"/>
      <c r="C128" s="80" t="s">
        <v>39</v>
      </c>
      <c r="D128" s="69"/>
      <c r="E128" s="78"/>
      <c r="F128" s="69"/>
      <c r="G128" s="69"/>
      <c r="H128" s="7"/>
      <c r="I128" s="469"/>
      <c r="K128" s="289"/>
    </row>
    <row r="129" spans="1:13" s="7" customFormat="1" ht="18.75" customHeight="1" x14ac:dyDescent="0.3">
      <c r="A129" s="464"/>
      <c r="B129" s="473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70"/>
      <c r="K129" s="288"/>
    </row>
    <row r="130" spans="1:13" s="7" customFormat="1" ht="11.7" customHeight="1" x14ac:dyDescent="0.3">
      <c r="A130" s="464"/>
      <c r="B130" s="266"/>
      <c r="C130" s="267"/>
      <c r="D130" s="127"/>
      <c r="E130" s="126"/>
      <c r="F130" s="127"/>
      <c r="G130" s="127"/>
      <c r="H130" s="268"/>
      <c r="I130" s="269"/>
      <c r="K130" s="288"/>
    </row>
    <row r="131" spans="1:13" s="7" customFormat="1" ht="18.75" customHeight="1" x14ac:dyDescent="0.25">
      <c r="A131" s="464"/>
      <c r="B131" s="471" t="s">
        <v>131</v>
      </c>
      <c r="C131" s="252" t="s">
        <v>96</v>
      </c>
      <c r="D131" s="79"/>
      <c r="E131" s="225"/>
      <c r="F131" s="79"/>
      <c r="G131" s="79"/>
      <c r="I131" s="468" t="e">
        <f>+G133/G142</f>
        <v>#DIV/0!</v>
      </c>
      <c r="K131" s="289"/>
    </row>
    <row r="132" spans="1:13" s="7" customFormat="1" ht="18.75" customHeight="1" x14ac:dyDescent="0.25">
      <c r="A132" s="464"/>
      <c r="B132" s="472"/>
      <c r="C132" s="253" t="s">
        <v>97</v>
      </c>
      <c r="D132" s="69"/>
      <c r="E132" s="235"/>
      <c r="F132" s="69"/>
      <c r="G132" s="69"/>
      <c r="I132" s="469"/>
      <c r="K132" s="289"/>
    </row>
    <row r="133" spans="1:13" s="7" customFormat="1" ht="18.75" customHeight="1" x14ac:dyDescent="0.3">
      <c r="A133" s="464"/>
      <c r="B133" s="473"/>
      <c r="C133" s="98" t="s">
        <v>132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70"/>
      <c r="K133" s="288"/>
    </row>
    <row r="134" spans="1:13" s="7" customFormat="1" ht="18.75" customHeight="1" x14ac:dyDescent="0.3">
      <c r="A134" s="464"/>
      <c r="B134" s="266"/>
      <c r="C134" s="267"/>
      <c r="D134" s="127"/>
      <c r="E134" s="126"/>
      <c r="F134" s="127"/>
      <c r="G134" s="127"/>
      <c r="H134" s="268"/>
      <c r="I134" s="269"/>
      <c r="K134" s="288"/>
    </row>
    <row r="135" spans="1:13" s="7" customFormat="1" ht="15.75" customHeight="1" x14ac:dyDescent="0.3">
      <c r="A135" s="464"/>
      <c r="B135" s="474" t="s">
        <v>24</v>
      </c>
      <c r="C135" s="474"/>
      <c r="D135" s="86">
        <f>D138-D136</f>
        <v>0</v>
      </c>
      <c r="F135" s="86">
        <f>F138-F136</f>
        <v>0</v>
      </c>
      <c r="G135" s="86">
        <f>G138-G136</f>
        <v>0</v>
      </c>
      <c r="H135" s="11"/>
      <c r="I135" s="278" t="e">
        <f>+G135/$G$138</f>
        <v>#DIV/0!</v>
      </c>
      <c r="K135" s="288"/>
    </row>
    <row r="136" spans="1:13" s="7" customFormat="1" ht="15.75" customHeight="1" x14ac:dyDescent="0.25">
      <c r="A136" s="464"/>
      <c r="B136" s="474" t="s">
        <v>25</v>
      </c>
      <c r="C136" s="474"/>
      <c r="D136" s="86">
        <f>+D114+D115+D116+D129</f>
        <v>0</v>
      </c>
      <c r="F136" s="86">
        <f>+F114+F115+F116+F129</f>
        <v>0</v>
      </c>
      <c r="G136" s="86">
        <f>+G114+G115+G116+G129</f>
        <v>0</v>
      </c>
      <c r="H136" s="62"/>
      <c r="I136" s="278" t="e">
        <f>+G136/$G$138</f>
        <v>#DIV/0!</v>
      </c>
      <c r="K136" s="288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3" ht="26.25" customHeight="1" x14ac:dyDescent="0.3">
      <c r="A138" s="451" t="s">
        <v>26</v>
      </c>
      <c r="B138" s="452" t="s">
        <v>133</v>
      </c>
      <c r="C138" s="453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55"/>
      <c r="J138" s="149"/>
      <c r="K138" s="344"/>
      <c r="M138" s="13"/>
    </row>
    <row r="139" spans="1:13" ht="14.25" customHeight="1" x14ac:dyDescent="0.25">
      <c r="A139" s="451"/>
      <c r="B139" s="454" t="s">
        <v>134</v>
      </c>
      <c r="C139" s="455"/>
      <c r="D139" s="89"/>
      <c r="E139" s="78"/>
      <c r="F139" s="79"/>
      <c r="G139" s="79"/>
      <c r="H139" s="11"/>
      <c r="I139" s="104"/>
      <c r="J139" s="13"/>
      <c r="M139" s="183"/>
    </row>
    <row r="140" spans="1:13" ht="14.25" customHeight="1" x14ac:dyDescent="0.25">
      <c r="A140" s="451"/>
      <c r="B140" s="454" t="s">
        <v>135</v>
      </c>
      <c r="C140" s="455"/>
      <c r="D140" s="89"/>
      <c r="E140" s="78"/>
      <c r="F140" s="114"/>
      <c r="G140" s="114"/>
      <c r="H140" s="11"/>
      <c r="I140" s="104"/>
    </row>
    <row r="141" spans="1:13" ht="27.45" customHeight="1" x14ac:dyDescent="0.3">
      <c r="A141" s="451"/>
      <c r="B141" s="452" t="s">
        <v>136</v>
      </c>
      <c r="C141" s="453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451"/>
      <c r="B142" s="454" t="s">
        <v>137</v>
      </c>
      <c r="C142" s="455"/>
      <c r="D142" s="91"/>
      <c r="E142" s="92"/>
      <c r="F142" s="79"/>
      <c r="G142" s="79"/>
      <c r="H142" s="11"/>
      <c r="I142" s="62"/>
    </row>
    <row r="143" spans="1:13" ht="38.25" customHeight="1" x14ac:dyDescent="0.3">
      <c r="A143" s="451"/>
      <c r="B143" s="456" t="s">
        <v>138</v>
      </c>
      <c r="C143" s="457"/>
      <c r="D143" s="88"/>
      <c r="E143"/>
      <c r="F143" s="94">
        <f>+F141-F142</f>
        <v>0</v>
      </c>
      <c r="G143" s="94">
        <f>+G141-G142</f>
        <v>0</v>
      </c>
      <c r="H143" s="11"/>
      <c r="I143" s="104"/>
      <c r="J143" s="344"/>
    </row>
    <row r="144" spans="1:13" customFormat="1" ht="15" customHeight="1" x14ac:dyDescent="0.3">
      <c r="A144" s="477" t="s">
        <v>173</v>
      </c>
      <c r="B144" s="477"/>
      <c r="C144" s="477"/>
      <c r="F144" s="111"/>
      <c r="G144" s="111"/>
      <c r="J144" s="124"/>
      <c r="K144" s="285"/>
    </row>
    <row r="145" spans="1:11" ht="24" customHeight="1" x14ac:dyDescent="0.25">
      <c r="A145" s="460" t="s">
        <v>94</v>
      </c>
      <c r="B145" s="460"/>
      <c r="C145" s="460"/>
      <c r="D145" s="460"/>
      <c r="E145" s="460"/>
      <c r="F145" s="460"/>
      <c r="G145" s="460"/>
      <c r="H145" s="460"/>
      <c r="I145" s="460"/>
      <c r="K145" s="123"/>
    </row>
    <row r="146" spans="1:11" ht="13.2" customHeight="1" x14ac:dyDescent="0.25">
      <c r="A146" s="450" t="s">
        <v>45</v>
      </c>
      <c r="B146" s="450"/>
      <c r="C146" s="450"/>
      <c r="D146" s="450"/>
      <c r="E146" s="450"/>
      <c r="F146" s="450"/>
      <c r="G146" s="450"/>
      <c r="H146" s="450"/>
      <c r="I146" s="450"/>
      <c r="K146" s="123"/>
    </row>
    <row r="147" spans="1:11" ht="13.2" customHeight="1" x14ac:dyDescent="0.25">
      <c r="A147" s="450" t="s">
        <v>46</v>
      </c>
      <c r="B147" s="450"/>
      <c r="C147" s="450"/>
      <c r="D147" s="450"/>
      <c r="E147" s="450"/>
      <c r="F147" s="450"/>
      <c r="G147" s="450"/>
      <c r="H147" s="450"/>
      <c r="I147" s="450"/>
      <c r="K147" s="123"/>
    </row>
    <row r="148" spans="1:11" ht="13.2" customHeight="1" x14ac:dyDescent="0.25">
      <c r="A148" s="450" t="s">
        <v>126</v>
      </c>
      <c r="B148" s="450"/>
      <c r="C148" s="450"/>
      <c r="D148" s="450"/>
      <c r="E148" s="450"/>
      <c r="F148" s="450"/>
      <c r="G148" s="450"/>
      <c r="H148" s="450"/>
      <c r="I148" s="450"/>
      <c r="K148" s="2"/>
    </row>
    <row r="149" spans="1:11" ht="13.2" customHeight="1" x14ac:dyDescent="0.25">
      <c r="A149" s="450" t="s">
        <v>81</v>
      </c>
      <c r="B149" s="450"/>
      <c r="C149" s="450"/>
      <c r="D149" s="450"/>
      <c r="E149" s="450"/>
      <c r="F149" s="450"/>
      <c r="G149" s="450"/>
      <c r="H149" s="450"/>
      <c r="I149" s="450"/>
      <c r="K149" s="2"/>
    </row>
    <row r="150" spans="1:11" ht="13.2" customHeight="1" x14ac:dyDescent="0.25">
      <c r="A150" s="450" t="s">
        <v>82</v>
      </c>
      <c r="B150" s="450"/>
      <c r="C150" s="450"/>
      <c r="D150" s="450"/>
      <c r="E150" s="450"/>
      <c r="F150" s="450"/>
      <c r="G150" s="450"/>
      <c r="H150" s="450"/>
      <c r="I150" s="450"/>
      <c r="K150" s="2"/>
    </row>
    <row r="151" spans="1:11" ht="15" customHeight="1" x14ac:dyDescent="0.25">
      <c r="A151" s="450" t="s">
        <v>83</v>
      </c>
      <c r="B151" s="450"/>
      <c r="C151" s="450"/>
      <c r="D151" s="450"/>
      <c r="E151" s="450"/>
      <c r="F151" s="450"/>
      <c r="G151" s="450"/>
      <c r="H151" s="450"/>
      <c r="I151" s="450"/>
      <c r="K151" s="2"/>
    </row>
    <row r="152" spans="1:11" ht="18.600000000000001" customHeight="1" x14ac:dyDescent="0.25">
      <c r="A152" s="450" t="s">
        <v>150</v>
      </c>
      <c r="B152" s="450"/>
      <c r="C152" s="450"/>
      <c r="D152" s="336"/>
      <c r="E152" s="336"/>
      <c r="F152" s="336"/>
      <c r="G152" s="336"/>
      <c r="H152" s="336"/>
      <c r="I152" s="336"/>
      <c r="K152" s="2"/>
    </row>
    <row r="153" spans="1:11" ht="18.600000000000001" customHeight="1" x14ac:dyDescent="0.25">
      <c r="A153" s="450" t="s">
        <v>149</v>
      </c>
      <c r="B153" s="450"/>
      <c r="C153" s="450"/>
      <c r="D153" s="450"/>
      <c r="E153" s="450"/>
      <c r="F153" s="450"/>
      <c r="G153" s="450"/>
      <c r="H153" s="450"/>
      <c r="I153" s="450"/>
      <c r="K153" s="2"/>
    </row>
    <row r="154" spans="1:11" ht="25.2" customHeight="1" x14ac:dyDescent="0.25">
      <c r="A154" s="450" t="s">
        <v>194</v>
      </c>
      <c r="B154" s="450"/>
      <c r="C154" s="450"/>
      <c r="D154" s="450"/>
      <c r="E154" s="450"/>
      <c r="F154" s="450"/>
      <c r="G154" s="450"/>
      <c r="H154" s="450"/>
      <c r="I154" s="450"/>
      <c r="K154" s="2"/>
    </row>
    <row r="155" spans="1:11" ht="18.600000000000001" customHeight="1" x14ac:dyDescent="0.25">
      <c r="A155" s="450" t="s">
        <v>153</v>
      </c>
      <c r="B155" s="450"/>
      <c r="C155" s="450"/>
      <c r="D155" s="450"/>
      <c r="E155" s="450"/>
      <c r="F155" s="450"/>
      <c r="G155" s="450"/>
      <c r="H155" s="336"/>
      <c r="I155" s="336"/>
      <c r="K155" s="2"/>
    </row>
    <row r="156" spans="1:11" ht="18.600000000000001" customHeight="1" x14ac:dyDescent="0.25">
      <c r="A156" s="450" t="s">
        <v>187</v>
      </c>
      <c r="B156" s="450"/>
      <c r="C156" s="450"/>
      <c r="D156" s="450"/>
      <c r="E156" s="450"/>
      <c r="F156" s="450"/>
      <c r="G156" s="450"/>
      <c r="H156" s="336"/>
      <c r="I156" s="336"/>
      <c r="K156" s="2"/>
    </row>
    <row r="157" spans="1:11" ht="25.95" customHeight="1" x14ac:dyDescent="0.25">
      <c r="A157" s="458" t="s">
        <v>35</v>
      </c>
      <c r="B157" s="458"/>
      <c r="C157" s="458"/>
      <c r="D157" s="169"/>
      <c r="E157" s="169"/>
      <c r="F157" s="169"/>
      <c r="G157" s="169"/>
      <c r="H157" s="169"/>
      <c r="I157" s="169"/>
      <c r="K157" s="123"/>
    </row>
    <row r="158" spans="1:11" ht="15" customHeight="1" x14ac:dyDescent="0.25">
      <c r="A158" s="458" t="s">
        <v>170</v>
      </c>
      <c r="B158" s="458"/>
      <c r="C158" s="458"/>
      <c r="D158" s="458"/>
      <c r="E158" s="458"/>
      <c r="F158" s="458"/>
      <c r="G158" s="21"/>
      <c r="H158" s="7"/>
      <c r="I158" s="22"/>
      <c r="K158" s="123"/>
    </row>
    <row r="159" spans="1:11" ht="15" customHeight="1" x14ac:dyDescent="0.25">
      <c r="A159" s="458" t="s">
        <v>68</v>
      </c>
      <c r="B159" s="458"/>
      <c r="C159" s="458"/>
      <c r="D159" s="458"/>
      <c r="E159" s="458"/>
      <c r="F159" s="458"/>
      <c r="G159" s="25"/>
      <c r="H159" s="25"/>
      <c r="I159" s="25"/>
      <c r="K159" s="123"/>
    </row>
    <row r="160" spans="1:11" ht="15" customHeight="1" x14ac:dyDescent="0.25">
      <c r="A160" s="458" t="s">
        <v>9</v>
      </c>
      <c r="B160" s="458"/>
      <c r="C160" s="458"/>
      <c r="D160" s="458"/>
      <c r="E160" s="458"/>
      <c r="F160" s="458"/>
      <c r="G160" s="25"/>
      <c r="H160" s="25"/>
      <c r="I160" s="25"/>
      <c r="K160" s="123"/>
    </row>
    <row r="161" spans="3:9" x14ac:dyDescent="0.25">
      <c r="C161" s="25"/>
      <c r="D161" s="25"/>
      <c r="E161" s="24"/>
      <c r="F161" s="24"/>
      <c r="G161" s="25"/>
      <c r="H161" s="25"/>
      <c r="I161" s="25"/>
    </row>
  </sheetData>
  <mergeCells count="67">
    <mergeCell ref="B43:C43"/>
    <mergeCell ref="B44:C44"/>
    <mergeCell ref="B45:C45"/>
    <mergeCell ref="A10:A38"/>
    <mergeCell ref="A1:I1"/>
    <mergeCell ref="A2:I2"/>
    <mergeCell ref="A3:I3"/>
    <mergeCell ref="A4:I4"/>
    <mergeCell ref="A6:I6"/>
    <mergeCell ref="B10:B31"/>
    <mergeCell ref="I10:I31"/>
    <mergeCell ref="B33:B35"/>
    <mergeCell ref="I33:I35"/>
    <mergeCell ref="B37:C37"/>
    <mergeCell ref="B38:C38"/>
    <mergeCell ref="A40:A45"/>
    <mergeCell ref="B131:B133"/>
    <mergeCell ref="I131:I133"/>
    <mergeCell ref="B135:C135"/>
    <mergeCell ref="B136:C136"/>
    <mergeCell ref="B40:C40"/>
    <mergeCell ref="B41:C41"/>
    <mergeCell ref="B42:C42"/>
    <mergeCell ref="A86:C86"/>
    <mergeCell ref="A88:A90"/>
    <mergeCell ref="B88:B90"/>
    <mergeCell ref="A47:I47"/>
    <mergeCell ref="A51:C51"/>
    <mergeCell ref="A54:C54"/>
    <mergeCell ref="A57:A83"/>
    <mergeCell ref="B57:B79"/>
    <mergeCell ref="B81:B83"/>
    <mergeCell ref="A93:C93"/>
    <mergeCell ref="A95:A96"/>
    <mergeCell ref="B95:B96"/>
    <mergeCell ref="A138:A143"/>
    <mergeCell ref="B138:C138"/>
    <mergeCell ref="B139:C139"/>
    <mergeCell ref="B140:C140"/>
    <mergeCell ref="B141:C141"/>
    <mergeCell ref="B142:C142"/>
    <mergeCell ref="B143:C143"/>
    <mergeCell ref="A100:I100"/>
    <mergeCell ref="A104:A136"/>
    <mergeCell ref="B104:B125"/>
    <mergeCell ref="I104:I125"/>
    <mergeCell ref="B127:B129"/>
    <mergeCell ref="I127:I129"/>
    <mergeCell ref="A157:C157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2:C152"/>
    <mergeCell ref="A155:G155"/>
    <mergeCell ref="A156:G156"/>
    <mergeCell ref="A158:F158"/>
    <mergeCell ref="A159:C159"/>
    <mergeCell ref="D159:F159"/>
    <mergeCell ref="A160:C160"/>
    <mergeCell ref="D160:F160"/>
  </mergeCells>
  <conditionalFormatting sqref="H9">
    <cfRule type="iconSet" priority="38">
      <iconSet>
        <cfvo type="percent" val="0"/>
        <cfvo type="num" val="0.95" gte="0"/>
        <cfvo type="num" val="1" gte="0"/>
      </iconSet>
    </cfRule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4">
      <iconSet>
        <cfvo type="percent" val="0"/>
        <cfvo type="num" val="0.95"/>
        <cfvo type="num" val="1"/>
      </iconSet>
    </cfRule>
  </conditionalFormatting>
  <conditionalFormatting sqref="H17">
    <cfRule type="iconSet" priority="25">
      <iconSet>
        <cfvo type="percent" val="0"/>
        <cfvo type="num" val="0.95" gte="0"/>
        <cfvo type="num" val="0.99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4">
      <iconSet>
        <cfvo type="percent" val="0"/>
        <cfvo type="num" val="0.95"/>
        <cfvo type="num" val="1"/>
      </iconSet>
    </cfRule>
  </conditionalFormatting>
  <conditionalFormatting sqref="H18">
    <cfRule type="iconSet" priority="22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3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1">
      <iconSet>
        <cfvo type="percent" val="0"/>
        <cfvo type="num" val="0.95"/>
        <cfvo type="num" val="1"/>
      </iconSet>
    </cfRule>
  </conditionalFormatting>
  <conditionalFormatting sqref="H23:H29">
    <cfRule type="iconSet" priority="55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0">
      <iconSet>
        <cfvo type="percent" val="0"/>
        <cfvo type="num" val="0.95"/>
        <cfvo type="num" val="1"/>
      </iconSet>
    </cfRule>
  </conditionalFormatting>
  <conditionalFormatting sqref="H31">
    <cfRule type="iconSet" priority="35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3">
      <iconSet>
        <cfvo type="percent" val="0"/>
        <cfvo type="num" val="0.95"/>
        <cfvo type="num" val="1"/>
      </iconSet>
    </cfRule>
  </conditionalFormatting>
  <conditionalFormatting sqref="H33:H37 H20:H22">
    <cfRule type="iconSet" priority="32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48">
      <iconSet>
        <cfvo type="percent" val="0"/>
        <cfvo type="num" val="0.95"/>
        <cfvo type="num" val="1"/>
      </iconSet>
    </cfRule>
  </conditionalFormatting>
  <conditionalFormatting sqref="H105:H110 H113">
    <cfRule type="iconSet" priority="46">
      <iconSet>
        <cfvo type="percent" val="0"/>
        <cfvo type="num" val="0.95"/>
        <cfvo type="num" val="1"/>
      </iconSet>
    </cfRule>
  </conditionalFormatting>
  <conditionalFormatting sqref="H111">
    <cfRule type="iconSet" priority="15">
      <iconSet>
        <cfvo type="percent" val="0"/>
        <cfvo type="num" val="0.95" gte="0"/>
        <cfvo type="num" val="1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2">
    <cfRule type="iconSet" priority="19">
      <iconSet>
        <cfvo type="percent" val="0"/>
        <cfvo type="num" val="0.95" gte="0"/>
        <cfvo type="num" val="1" gte="0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8">
      <iconSet>
        <cfvo type="percent" val="0"/>
        <cfvo type="num" val="0.95" gte="0"/>
        <cfvo type="num" val="1" gte="0"/>
      </iconSet>
    </cfRule>
  </conditionalFormatting>
  <conditionalFormatting sqref="H114:H115">
    <cfRule type="iconSet" priority="354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3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4">
      <iconSet>
        <cfvo type="percent" val="0"/>
        <cfvo type="num" val="0.95"/>
        <cfvo type="num" val="1"/>
      </iconSet>
    </cfRule>
  </conditionalFormatting>
  <conditionalFormatting sqref="H123">
    <cfRule type="iconSet" priority="7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1" gte="0"/>
      </iconSet>
    </cfRule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</conditionalFormatting>
  <conditionalFormatting sqref="H124">
    <cfRule type="iconSet" priority="10">
      <iconSet>
        <cfvo type="percent" val="0"/>
        <cfvo type="num" val="0.95" gte="0"/>
        <cfvo type="num" val="1" gte="0"/>
      </iconSet>
    </cfRule>
    <cfRule type="iconSet" priority="9">
      <iconSet>
        <cfvo type="percent" val="0"/>
        <cfvo type="num" val="0.95" gte="0"/>
        <cfvo type="num" val="0.99" gte="0"/>
      </iconSet>
    </cfRule>
    <cfRule type="iconSet" priority="8">
      <iconSet>
        <cfvo type="percent" val="0"/>
        <cfvo type="num" val="0.95"/>
        <cfvo type="num" val="1"/>
      </iconSet>
    </cfRule>
    <cfRule type="iconSet" priority="11">
      <iconSet>
        <cfvo type="percent" val="0"/>
        <cfvo type="num" val="0.95" gte="0"/>
        <cfvo type="num" val="1" gte="0"/>
      </iconSet>
    </cfRule>
  </conditionalFormatting>
  <conditionalFormatting sqref="H125 H117:H122 H104:H110 H113">
    <cfRule type="iconSet" priority="51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7">
      <iconSet>
        <cfvo type="percent" val="0"/>
        <cfvo type="num" val="0.95"/>
        <cfvo type="num" val="1"/>
      </iconSet>
    </cfRule>
  </conditionalFormatting>
  <conditionalFormatting sqref="H131:H133">
    <cfRule type="iconSet" priority="333">
      <iconSet>
        <cfvo type="percent" val="0"/>
        <cfvo type="num" val="0.95"/>
        <cfvo type="num" val="1"/>
      </iconSet>
    </cfRule>
    <cfRule type="iconSet" priority="334">
      <iconSet>
        <cfvo type="percent" val="0"/>
        <cfvo type="num" val="0.95"/>
        <cfvo type="num" val="1"/>
      </iconSet>
    </cfRule>
    <cfRule type="iconSet" priority="335">
      <iconSet>
        <cfvo type="percent" val="0"/>
        <cfvo type="num" val="0.95" gte="0"/>
        <cfvo type="num" val="0.99" gte="0"/>
      </iconSet>
    </cfRule>
  </conditionalFormatting>
  <conditionalFormatting sqref="H134:H135 H127:H130 H114:H116">
    <cfRule type="iconSet" priority="52">
      <iconSet>
        <cfvo type="percent" val="0"/>
        <cfvo type="num" val="0.95"/>
        <cfvo type="num" val="1"/>
      </iconSet>
    </cfRule>
  </conditionalFormatting>
  <conditionalFormatting sqref="H137 H104:H110 H113:H122 H125:H130 H134:H135">
    <cfRule type="iconSet" priority="49">
      <iconSet>
        <cfvo type="percent" val="0"/>
        <cfvo type="num" val="0.95" gte="0"/>
        <cfvo type="num" val="0.99" gte="0"/>
      </iconSet>
    </cfRule>
  </conditionalFormatting>
  <conditionalFormatting sqref="H137 H127:H130 H114:H116 H134:H135">
    <cfRule type="iconSet" priority="45">
      <iconSet>
        <cfvo type="percent" val="0"/>
        <cfvo type="num" val="0.95"/>
        <cfvo type="num" val="1"/>
      </iconSet>
    </cfRule>
  </conditionalFormatting>
  <conditionalFormatting sqref="H138:H143"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  <cfRule type="iconSet" priority="41">
      <iconSet>
        <cfvo type="percent" val="0"/>
        <cfvo type="num" val="0.95"/>
        <cfvo type="num" val="1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162"/>
  <sheetViews>
    <sheetView showGridLines="0" topLeftCell="A119" zoomScaleNormal="100" zoomScaleSheetLayoutView="85" workbookViewId="0">
      <selection activeCell="J81" sqref="J81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6.88671875" style="2" customWidth="1"/>
    <col min="10" max="10" width="16.66406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43" t="s">
        <v>52</v>
      </c>
      <c r="B1" s="443"/>
      <c r="C1" s="443"/>
      <c r="D1" s="443"/>
      <c r="E1" s="443"/>
      <c r="F1" s="443"/>
      <c r="G1" s="443"/>
      <c r="H1" s="443"/>
      <c r="I1" s="443"/>
    </row>
    <row r="2" spans="1:14" ht="17.399999999999999" x14ac:dyDescent="0.25">
      <c r="A2" s="444" t="s">
        <v>53</v>
      </c>
      <c r="B2" s="444"/>
      <c r="C2" s="444"/>
      <c r="D2" s="444"/>
      <c r="E2" s="444"/>
      <c r="F2" s="444"/>
      <c r="G2" s="444"/>
      <c r="H2" s="444"/>
      <c r="I2" s="444"/>
    </row>
    <row r="3" spans="1:14" ht="20.25" customHeight="1" x14ac:dyDescent="0.25">
      <c r="A3" s="445" t="s">
        <v>182</v>
      </c>
      <c r="B3" s="445"/>
      <c r="C3" s="445"/>
      <c r="D3" s="445"/>
      <c r="E3" s="445"/>
      <c r="F3" s="445"/>
      <c r="G3" s="445"/>
      <c r="H3" s="445"/>
      <c r="I3" s="445"/>
    </row>
    <row r="4" spans="1:14" ht="17.25" customHeight="1" x14ac:dyDescent="0.25">
      <c r="A4" s="446" t="s">
        <v>73</v>
      </c>
      <c r="B4" s="446"/>
      <c r="C4" s="446"/>
      <c r="D4" s="446"/>
      <c r="E4" s="446"/>
      <c r="F4" s="446"/>
      <c r="G4" s="446"/>
      <c r="H4" s="446"/>
      <c r="I4" s="446"/>
      <c r="K4" s="22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47" t="s">
        <v>42</v>
      </c>
      <c r="B6" s="448"/>
      <c r="C6" s="448"/>
      <c r="D6" s="448"/>
      <c r="E6" s="448"/>
      <c r="F6" s="448"/>
      <c r="G6" s="448"/>
      <c r="H6" s="448"/>
      <c r="I6" s="449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142</v>
      </c>
      <c r="E8" s="6"/>
      <c r="F8" s="43" t="s">
        <v>140</v>
      </c>
      <c r="G8" s="43" t="s">
        <v>141</v>
      </c>
      <c r="H8" s="6"/>
      <c r="I8" s="43" t="s">
        <v>143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33" t="s">
        <v>20</v>
      </c>
      <c r="B10" s="434" t="s">
        <v>21</v>
      </c>
      <c r="C10" s="99" t="s">
        <v>1</v>
      </c>
      <c r="D10" s="131">
        <f t="shared" ref="D10:D20" si="0">D104</f>
        <v>0</v>
      </c>
      <c r="E10" s="116"/>
      <c r="F10" s="131">
        <f t="shared" ref="F10" si="1">F104</f>
        <v>0</v>
      </c>
      <c r="G10" s="131">
        <f>G104-G57</f>
        <v>0</v>
      </c>
      <c r="H10" s="11"/>
      <c r="I10" s="437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33"/>
      <c r="B11" s="435"/>
      <c r="C11" s="100" t="s">
        <v>43</v>
      </c>
      <c r="D11" s="37">
        <f t="shared" si="0"/>
        <v>0</v>
      </c>
      <c r="E11" s="116"/>
      <c r="F11" s="37">
        <f>F105</f>
        <v>0</v>
      </c>
      <c r="G11" s="37">
        <f>G105-G58</f>
        <v>0</v>
      </c>
      <c r="I11" s="438"/>
      <c r="J11" s="5"/>
      <c r="K11" s="122"/>
      <c r="L11" s="122"/>
      <c r="M11" s="122"/>
      <c r="N11" s="122"/>
    </row>
    <row r="12" spans="1:14" s="199" customFormat="1" ht="15.9" customHeight="1" outlineLevel="1" x14ac:dyDescent="0.25">
      <c r="A12" s="433"/>
      <c r="B12" s="435"/>
      <c r="C12" s="196" t="s">
        <v>179</v>
      </c>
      <c r="D12" s="197">
        <f>D106</f>
        <v>0</v>
      </c>
      <c r="E12" s="201"/>
      <c r="F12" s="369">
        <f>F106</f>
        <v>0</v>
      </c>
      <c r="G12" s="197">
        <f>G106</f>
        <v>0</v>
      </c>
      <c r="I12" s="438"/>
      <c r="J12" s="198"/>
      <c r="K12" s="202"/>
      <c r="L12" s="202"/>
      <c r="M12" s="202"/>
      <c r="N12" s="202"/>
    </row>
    <row r="13" spans="1:14" ht="15.9" customHeight="1" outlineLevel="1" x14ac:dyDescent="0.25">
      <c r="A13" s="433"/>
      <c r="B13" s="435"/>
      <c r="C13" s="100" t="s">
        <v>15</v>
      </c>
      <c r="D13" s="37">
        <f t="shared" si="0"/>
        <v>0</v>
      </c>
      <c r="E13" s="116"/>
      <c r="F13" s="37">
        <f t="shared" ref="F13:F20" si="2">F107</f>
        <v>0</v>
      </c>
      <c r="G13" s="37">
        <f t="shared" ref="G13:G19" si="3">G107-G59</f>
        <v>0</v>
      </c>
      <c r="I13" s="438"/>
      <c r="K13" s="122"/>
      <c r="L13" s="122"/>
      <c r="M13" s="122"/>
      <c r="N13" s="122"/>
    </row>
    <row r="14" spans="1:14" ht="15.9" customHeight="1" outlineLevel="1" x14ac:dyDescent="0.25">
      <c r="A14" s="433"/>
      <c r="B14" s="435"/>
      <c r="C14" s="100" t="s">
        <v>178</v>
      </c>
      <c r="D14" s="147">
        <f t="shared" si="0"/>
        <v>0</v>
      </c>
      <c r="E14" s="117"/>
      <c r="F14" s="37">
        <f t="shared" si="2"/>
        <v>0</v>
      </c>
      <c r="G14" s="147">
        <f t="shared" si="3"/>
        <v>0</v>
      </c>
      <c r="H14" s="69"/>
      <c r="I14" s="438"/>
      <c r="K14" s="122"/>
      <c r="L14" s="122"/>
      <c r="M14" s="122"/>
      <c r="N14" s="122"/>
    </row>
    <row r="15" spans="1:14" ht="15.9" customHeight="1" outlineLevel="1" x14ac:dyDescent="0.25">
      <c r="A15" s="433"/>
      <c r="B15" s="435"/>
      <c r="C15" s="101" t="s">
        <v>14</v>
      </c>
      <c r="D15" s="37">
        <f t="shared" si="0"/>
        <v>0</v>
      </c>
      <c r="E15" s="116"/>
      <c r="F15" s="37">
        <f t="shared" si="2"/>
        <v>0</v>
      </c>
      <c r="G15" s="37">
        <f t="shared" si="3"/>
        <v>0</v>
      </c>
      <c r="I15" s="438"/>
      <c r="K15" s="122"/>
      <c r="L15" s="122"/>
      <c r="M15" s="122"/>
      <c r="N15" s="122"/>
    </row>
    <row r="16" spans="1:14" ht="15.9" customHeight="1" outlineLevel="1" x14ac:dyDescent="0.25">
      <c r="A16" s="433"/>
      <c r="B16" s="435"/>
      <c r="C16" s="101" t="s">
        <v>13</v>
      </c>
      <c r="D16" s="37">
        <f t="shared" si="0"/>
        <v>0</v>
      </c>
      <c r="E16" s="116"/>
      <c r="F16" s="37">
        <f t="shared" si="2"/>
        <v>0</v>
      </c>
      <c r="G16" s="37">
        <f t="shared" si="3"/>
        <v>0</v>
      </c>
      <c r="I16" s="438"/>
      <c r="K16" s="122"/>
      <c r="L16" s="122"/>
      <c r="M16" s="122"/>
      <c r="N16" s="122"/>
    </row>
    <row r="17" spans="1:14" ht="15.9" customHeight="1" outlineLevel="1" x14ac:dyDescent="0.25">
      <c r="A17" s="433"/>
      <c r="B17" s="435"/>
      <c r="C17" s="101" t="s">
        <v>12</v>
      </c>
      <c r="D17" s="37">
        <f t="shared" si="0"/>
        <v>0</v>
      </c>
      <c r="E17" s="116"/>
      <c r="F17" s="37">
        <f t="shared" si="2"/>
        <v>0</v>
      </c>
      <c r="G17" s="37">
        <f t="shared" si="3"/>
        <v>0</v>
      </c>
      <c r="I17" s="438"/>
      <c r="K17" s="122"/>
      <c r="L17" s="122"/>
      <c r="M17" s="122"/>
      <c r="N17" s="122"/>
    </row>
    <row r="18" spans="1:14" ht="15.9" customHeight="1" outlineLevel="1" x14ac:dyDescent="0.25">
      <c r="A18" s="433"/>
      <c r="B18" s="435"/>
      <c r="C18" s="101" t="s">
        <v>63</v>
      </c>
      <c r="D18" s="37">
        <f t="shared" si="0"/>
        <v>0</v>
      </c>
      <c r="E18" s="116"/>
      <c r="F18" s="37">
        <f t="shared" si="2"/>
        <v>0</v>
      </c>
      <c r="G18" s="37">
        <f t="shared" si="3"/>
        <v>0</v>
      </c>
      <c r="I18" s="438"/>
      <c r="K18" s="122"/>
      <c r="L18" s="122"/>
      <c r="M18" s="122"/>
      <c r="N18" s="122"/>
    </row>
    <row r="19" spans="1:14" ht="15.9" customHeight="1" outlineLevel="1" x14ac:dyDescent="0.25">
      <c r="A19" s="433"/>
      <c r="B19" s="435"/>
      <c r="C19" s="101" t="s">
        <v>67</v>
      </c>
      <c r="D19" s="37">
        <f t="shared" si="0"/>
        <v>0</v>
      </c>
      <c r="E19" s="116"/>
      <c r="F19" s="37">
        <f t="shared" si="2"/>
        <v>0</v>
      </c>
      <c r="G19" s="37">
        <f t="shared" si="3"/>
        <v>0</v>
      </c>
      <c r="I19" s="438"/>
      <c r="K19" s="122"/>
      <c r="L19" s="122"/>
      <c r="M19" s="122"/>
      <c r="N19" s="122"/>
    </row>
    <row r="20" spans="1:14" ht="15.9" customHeight="1" x14ac:dyDescent="0.25">
      <c r="A20" s="433"/>
      <c r="B20" s="435"/>
      <c r="C20" s="102" t="s">
        <v>151</v>
      </c>
      <c r="D20" s="37">
        <f t="shared" si="0"/>
        <v>0</v>
      </c>
      <c r="E20" s="116"/>
      <c r="F20" s="37">
        <f t="shared" si="2"/>
        <v>0</v>
      </c>
      <c r="G20" s="147">
        <f>G114-G66-G93</f>
        <v>0</v>
      </c>
      <c r="H20" s="11"/>
      <c r="I20" s="438"/>
      <c r="J20" s="12"/>
      <c r="K20" s="122"/>
      <c r="L20" s="122"/>
      <c r="M20" s="122"/>
      <c r="N20" s="122"/>
    </row>
    <row r="21" spans="1:14" ht="15.9" customHeight="1" x14ac:dyDescent="0.25">
      <c r="A21" s="433"/>
      <c r="B21" s="435"/>
      <c r="C21" s="102" t="s">
        <v>41</v>
      </c>
      <c r="D21" s="37">
        <f t="shared" ref="D21:D30" si="4">D115</f>
        <v>0</v>
      </c>
      <c r="E21" s="116"/>
      <c r="F21" s="37">
        <f t="shared" ref="F21:F30" si="5">F115</f>
        <v>0</v>
      </c>
      <c r="G21" s="147">
        <f t="shared" ref="G21:G27" si="6">G115-G67</f>
        <v>0</v>
      </c>
      <c r="H21" s="11"/>
      <c r="I21" s="438"/>
      <c r="J21" s="12"/>
      <c r="K21" s="122"/>
      <c r="L21" s="122"/>
      <c r="M21" s="122"/>
      <c r="N21" s="122"/>
    </row>
    <row r="22" spans="1:14" s="5" customFormat="1" ht="15.9" customHeight="1" x14ac:dyDescent="0.25">
      <c r="A22" s="433"/>
      <c r="B22" s="435"/>
      <c r="C22" s="103" t="s">
        <v>124</v>
      </c>
      <c r="D22" s="37">
        <f t="shared" si="4"/>
        <v>0</v>
      </c>
      <c r="E22" s="116"/>
      <c r="F22" s="37">
        <f t="shared" si="5"/>
        <v>0</v>
      </c>
      <c r="G22" s="147">
        <f t="shared" si="6"/>
        <v>0</v>
      </c>
      <c r="H22" s="7"/>
      <c r="I22" s="438"/>
      <c r="K22" s="122"/>
      <c r="L22" s="122"/>
      <c r="M22" s="122"/>
      <c r="N22" s="122"/>
    </row>
    <row r="23" spans="1:14" ht="15.9" customHeight="1" x14ac:dyDescent="0.25">
      <c r="A23" s="433"/>
      <c r="B23" s="435"/>
      <c r="C23" s="103" t="s">
        <v>5</v>
      </c>
      <c r="D23" s="37">
        <f t="shared" si="4"/>
        <v>0</v>
      </c>
      <c r="E23" s="116"/>
      <c r="F23" s="37">
        <f t="shared" si="5"/>
        <v>0</v>
      </c>
      <c r="G23" s="147">
        <f t="shared" si="6"/>
        <v>0</v>
      </c>
      <c r="H23" s="11"/>
      <c r="I23" s="438"/>
      <c r="J23" s="5"/>
      <c r="K23" s="122"/>
      <c r="L23" s="122"/>
      <c r="M23" s="122"/>
      <c r="N23" s="122"/>
    </row>
    <row r="24" spans="1:14" ht="15.9" customHeight="1" x14ac:dyDescent="0.25">
      <c r="A24" s="433"/>
      <c r="B24" s="435"/>
      <c r="C24" s="103" t="s">
        <v>6</v>
      </c>
      <c r="D24" s="37">
        <f t="shared" si="4"/>
        <v>0</v>
      </c>
      <c r="E24" s="116"/>
      <c r="F24" s="37">
        <f t="shared" si="5"/>
        <v>0</v>
      </c>
      <c r="G24" s="147">
        <f t="shared" si="6"/>
        <v>0</v>
      </c>
      <c r="H24" s="11"/>
      <c r="I24" s="438"/>
      <c r="J24" s="5"/>
      <c r="K24" s="122"/>
      <c r="L24" s="122"/>
      <c r="M24" s="122"/>
      <c r="N24" s="122"/>
    </row>
    <row r="25" spans="1:14" ht="15.9" customHeight="1" x14ac:dyDescent="0.25">
      <c r="A25" s="433"/>
      <c r="B25" s="435"/>
      <c r="C25" s="103" t="s">
        <v>16</v>
      </c>
      <c r="D25" s="37">
        <f t="shared" si="4"/>
        <v>0</v>
      </c>
      <c r="E25" s="116"/>
      <c r="F25" s="37">
        <f t="shared" si="5"/>
        <v>0</v>
      </c>
      <c r="G25" s="147">
        <f t="shared" si="6"/>
        <v>0</v>
      </c>
      <c r="H25" s="11"/>
      <c r="I25" s="438"/>
      <c r="J25" s="15"/>
      <c r="K25" s="122"/>
      <c r="L25" s="122"/>
      <c r="M25" s="122"/>
      <c r="N25" s="122"/>
    </row>
    <row r="26" spans="1:14" ht="15.9" customHeight="1" x14ac:dyDescent="0.25">
      <c r="A26" s="433"/>
      <c r="B26" s="435"/>
      <c r="C26" s="103" t="s">
        <v>7</v>
      </c>
      <c r="D26" s="37">
        <f t="shared" si="4"/>
        <v>0</v>
      </c>
      <c r="E26" s="116"/>
      <c r="F26" s="37">
        <f t="shared" si="5"/>
        <v>0</v>
      </c>
      <c r="G26" s="147">
        <f t="shared" si="6"/>
        <v>0</v>
      </c>
      <c r="H26" s="11"/>
      <c r="I26" s="438"/>
      <c r="J26" s="5"/>
      <c r="K26" s="122"/>
      <c r="L26" s="122"/>
      <c r="M26" s="122"/>
      <c r="N26" s="122"/>
    </row>
    <row r="27" spans="1:14" ht="15.9" customHeight="1" x14ac:dyDescent="0.25">
      <c r="A27" s="433"/>
      <c r="B27" s="435"/>
      <c r="C27" s="103" t="s">
        <v>17</v>
      </c>
      <c r="D27" s="37">
        <f t="shared" si="4"/>
        <v>0</v>
      </c>
      <c r="E27" s="116"/>
      <c r="F27" s="37">
        <f t="shared" si="5"/>
        <v>0</v>
      </c>
      <c r="G27" s="147">
        <f t="shared" si="6"/>
        <v>0</v>
      </c>
      <c r="H27" s="11"/>
      <c r="I27" s="438"/>
      <c r="K27" s="122"/>
      <c r="L27" s="122"/>
      <c r="M27" s="122"/>
      <c r="N27" s="122"/>
    </row>
    <row r="28" spans="1:14" ht="15.9" customHeight="1" x14ac:dyDescent="0.25">
      <c r="A28" s="433"/>
      <c r="B28" s="435"/>
      <c r="C28" s="103" t="s">
        <v>57</v>
      </c>
      <c r="D28" s="37">
        <f t="shared" si="4"/>
        <v>0</v>
      </c>
      <c r="E28" s="116"/>
      <c r="F28" s="37">
        <f t="shared" si="5"/>
        <v>0</v>
      </c>
      <c r="G28" s="147">
        <f>G122-G76</f>
        <v>0</v>
      </c>
      <c r="H28" s="11"/>
      <c r="I28" s="438"/>
      <c r="K28" s="122"/>
      <c r="L28" s="122"/>
      <c r="M28" s="122"/>
      <c r="N28" s="122"/>
    </row>
    <row r="29" spans="1:14" ht="15.9" customHeight="1" x14ac:dyDescent="0.25">
      <c r="A29" s="433"/>
      <c r="B29" s="435"/>
      <c r="C29" s="103" t="s">
        <v>58</v>
      </c>
      <c r="D29" s="37">
        <f t="shared" si="4"/>
        <v>0</v>
      </c>
      <c r="E29" s="116"/>
      <c r="F29" s="37">
        <f t="shared" si="5"/>
        <v>0</v>
      </c>
      <c r="G29" s="147">
        <f>G123-G77</f>
        <v>0</v>
      </c>
      <c r="H29" s="11"/>
      <c r="I29" s="438"/>
      <c r="K29" s="122"/>
      <c r="L29" s="122"/>
      <c r="M29" s="122"/>
      <c r="N29" s="122"/>
    </row>
    <row r="30" spans="1:14" ht="15.9" customHeight="1" x14ac:dyDescent="0.25">
      <c r="A30" s="433"/>
      <c r="B30" s="435"/>
      <c r="C30" s="73" t="s">
        <v>74</v>
      </c>
      <c r="D30" s="37">
        <f t="shared" si="4"/>
        <v>0</v>
      </c>
      <c r="E30" s="116"/>
      <c r="F30" s="37">
        <f t="shared" si="5"/>
        <v>0</v>
      </c>
      <c r="G30" s="147">
        <f>G124-G78</f>
        <v>0</v>
      </c>
      <c r="H30" s="7"/>
      <c r="I30" s="438"/>
      <c r="J30" s="5"/>
      <c r="K30" s="122"/>
      <c r="L30" s="122"/>
      <c r="M30" s="122"/>
      <c r="N30" s="122"/>
    </row>
    <row r="31" spans="1:14" s="7" customFormat="1" ht="18" customHeight="1" x14ac:dyDescent="0.3">
      <c r="A31" s="433"/>
      <c r="B31" s="436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39"/>
      <c r="J31" s="16"/>
      <c r="K31" s="132"/>
      <c r="L31" s="132"/>
      <c r="M31" s="132"/>
      <c r="N31" s="132"/>
    </row>
    <row r="32" spans="1:14" ht="6.6" customHeight="1" x14ac:dyDescent="0.3">
      <c r="A32" s="433"/>
      <c r="B32" s="22"/>
      <c r="C32" s="35"/>
      <c r="D32" s="18"/>
      <c r="E32" s="18"/>
      <c r="F32" s="18"/>
      <c r="G32" s="18"/>
      <c r="H32" s="7"/>
      <c r="I32" s="36"/>
      <c r="J32" s="5"/>
      <c r="K32" s="132"/>
      <c r="L32" s="132"/>
      <c r="M32" s="132"/>
      <c r="N32" s="132"/>
    </row>
    <row r="33" spans="1:14" ht="18.75" customHeight="1" x14ac:dyDescent="0.25">
      <c r="A33" s="433"/>
      <c r="B33" s="440" t="s">
        <v>22</v>
      </c>
      <c r="C33" s="38" t="s">
        <v>38</v>
      </c>
      <c r="D33" s="39">
        <f>D127</f>
        <v>0</v>
      </c>
      <c r="E33" s="119"/>
      <c r="F33" s="39">
        <f>F127</f>
        <v>0</v>
      </c>
      <c r="G33" s="39">
        <f>G127-G81</f>
        <v>0</v>
      </c>
      <c r="H33" s="7"/>
      <c r="I33" s="437" t="e">
        <f>+G35/G40</f>
        <v>#DIV/0!</v>
      </c>
      <c r="K33" s="132"/>
      <c r="L33" s="132"/>
      <c r="M33" s="132"/>
      <c r="N33" s="132"/>
    </row>
    <row r="34" spans="1:14" ht="18.75" customHeight="1" x14ac:dyDescent="0.25">
      <c r="A34" s="433"/>
      <c r="B34" s="441"/>
      <c r="C34" s="40" t="s">
        <v>39</v>
      </c>
      <c r="D34" s="37">
        <f>D128</f>
        <v>0</v>
      </c>
      <c r="E34" s="119"/>
      <c r="F34" s="37">
        <f>F128</f>
        <v>0</v>
      </c>
      <c r="G34" s="37">
        <f>G128-G82</f>
        <v>0</v>
      </c>
      <c r="H34" s="7"/>
      <c r="I34" s="438"/>
      <c r="K34" s="132"/>
      <c r="L34" s="132"/>
      <c r="M34" s="132"/>
      <c r="N34" s="132"/>
    </row>
    <row r="35" spans="1:14" s="7" customFormat="1" ht="18.75" customHeight="1" x14ac:dyDescent="0.25">
      <c r="A35" s="433"/>
      <c r="B35" s="442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39"/>
      <c r="K35" s="122"/>
      <c r="L35" s="132"/>
    </row>
    <row r="36" spans="1:14" s="7" customFormat="1" ht="15.6" x14ac:dyDescent="0.3">
      <c r="A36" s="433"/>
      <c r="B36" s="22"/>
      <c r="C36" s="19"/>
      <c r="D36" s="95"/>
      <c r="E36" s="95"/>
      <c r="F36" s="95"/>
      <c r="G36" s="95"/>
      <c r="H36" s="11"/>
      <c r="I36" s="36"/>
      <c r="K36" s="122"/>
      <c r="L36" s="132"/>
    </row>
    <row r="37" spans="1:14" s="7" customFormat="1" ht="15.75" customHeight="1" x14ac:dyDescent="0.3">
      <c r="A37" s="433"/>
      <c r="B37" s="425" t="s">
        <v>24</v>
      </c>
      <c r="C37" s="425"/>
      <c r="D37" s="50">
        <f t="shared" ref="D37:F37" si="7">D40-D38</f>
        <v>0</v>
      </c>
      <c r="F37" s="50">
        <f t="shared" si="7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33"/>
      <c r="B38" s="425" t="s">
        <v>25</v>
      </c>
      <c r="C38" s="425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26" t="s">
        <v>26</v>
      </c>
      <c r="B40" s="427" t="s">
        <v>75</v>
      </c>
      <c r="C40" s="428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349"/>
      <c r="J40" s="13"/>
      <c r="K40" s="127"/>
      <c r="L40" s="26"/>
    </row>
    <row r="41" spans="1:14" ht="14.25" customHeight="1" x14ac:dyDescent="0.25">
      <c r="A41" s="426"/>
      <c r="B41" s="429" t="s">
        <v>49</v>
      </c>
      <c r="C41" s="430"/>
      <c r="D41" s="41"/>
      <c r="E41" s="7"/>
      <c r="F41" s="223">
        <f>F139</f>
        <v>0</v>
      </c>
      <c r="G41" s="223">
        <f>G139</f>
        <v>0</v>
      </c>
      <c r="H41" s="11"/>
      <c r="I41" s="104"/>
      <c r="J41" s="183"/>
      <c r="K41" s="2"/>
      <c r="L41" s="26"/>
    </row>
    <row r="42" spans="1:14" ht="14.25" customHeight="1" x14ac:dyDescent="0.25">
      <c r="A42" s="426"/>
      <c r="B42" s="429" t="s">
        <v>50</v>
      </c>
      <c r="C42" s="430"/>
      <c r="D42" s="41"/>
      <c r="E42" s="7"/>
      <c r="F42" s="223">
        <f>F140</f>
        <v>0</v>
      </c>
      <c r="G42" s="223">
        <f>G140</f>
        <v>0</v>
      </c>
      <c r="H42" s="11"/>
      <c r="I42" s="104"/>
      <c r="K42" s="2"/>
      <c r="L42" s="26"/>
    </row>
    <row r="43" spans="1:14" ht="25.5" customHeight="1" x14ac:dyDescent="0.25">
      <c r="A43" s="426"/>
      <c r="B43" s="427" t="s">
        <v>76</v>
      </c>
      <c r="C43" s="428"/>
      <c r="D43" s="44">
        <f>+D40</f>
        <v>0</v>
      </c>
      <c r="E43" s="62"/>
      <c r="F43" s="46">
        <f t="shared" ref="F43" si="8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26"/>
      <c r="B44" s="429" t="s">
        <v>77</v>
      </c>
      <c r="C44" s="430"/>
      <c r="D44" s="52"/>
      <c r="E44" s="62"/>
      <c r="F44" s="223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26"/>
      <c r="B45" s="431" t="s">
        <v>84</v>
      </c>
      <c r="C45" s="432"/>
      <c r="D45" s="44">
        <f>+D43</f>
        <v>0</v>
      </c>
      <c r="E45" s="62"/>
      <c r="F45" s="47">
        <f t="shared" ref="F45:G45" si="9">+F43-F44</f>
        <v>0</v>
      </c>
      <c r="G45" s="47">
        <f t="shared" si="9"/>
        <v>0</v>
      </c>
      <c r="H45" s="11"/>
      <c r="I45" s="62"/>
      <c r="K45" s="127"/>
      <c r="L45" s="26"/>
      <c r="M45" s="13"/>
    </row>
    <row r="46" spans="1:14" customFormat="1" ht="14.4" x14ac:dyDescent="0.3">
      <c r="K46" s="122"/>
      <c r="L46" s="128"/>
    </row>
    <row r="47" spans="1:14" customFormat="1" ht="27.75" customHeight="1" x14ac:dyDescent="0.3">
      <c r="A47" s="420" t="s">
        <v>48</v>
      </c>
      <c r="B47" s="421"/>
      <c r="C47" s="421"/>
      <c r="D47" s="421"/>
      <c r="E47" s="421"/>
      <c r="F47" s="421"/>
      <c r="G47" s="421"/>
      <c r="H47" s="421"/>
      <c r="I47" s="422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30" customHeight="1" x14ac:dyDescent="0.3">
      <c r="C49" s="42"/>
      <c r="D49" s="174"/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s="29" customFormat="1" ht="14.4" x14ac:dyDescent="0.3">
      <c r="C50" s="260"/>
      <c r="D50" s="174"/>
      <c r="F50" s="174"/>
      <c r="G50" s="174"/>
      <c r="I50" s="128"/>
      <c r="K50" s="122"/>
    </row>
    <row r="51" spans="1:12" s="29" customFormat="1" ht="15.6" x14ac:dyDescent="0.3">
      <c r="A51" s="419" t="s">
        <v>47</v>
      </c>
      <c r="B51" s="419"/>
      <c r="C51" s="419"/>
      <c r="D51"/>
      <c r="E51"/>
      <c r="F51" s="82">
        <f>+F54+F86+F93</f>
        <v>0</v>
      </c>
      <c r="G51" s="82">
        <f>+G54+G86+G93</f>
        <v>0</v>
      </c>
      <c r="I51" s="128"/>
      <c r="K51" s="122"/>
    </row>
    <row r="52" spans="1:12" s="29" customFormat="1" ht="9.4499999999999993" customHeight="1" x14ac:dyDescent="0.3">
      <c r="C52" s="260"/>
      <c r="D52" s="174"/>
      <c r="F52" s="174"/>
      <c r="G52" s="174"/>
      <c r="I52" s="128"/>
      <c r="K52" s="122"/>
    </row>
    <row r="53" spans="1:12" customFormat="1" ht="8.25" customHeight="1" x14ac:dyDescent="0.3">
      <c r="D53" s="128"/>
      <c r="K53" s="122"/>
      <c r="L53" s="128"/>
    </row>
    <row r="54" spans="1:12" s="7" customFormat="1" ht="19.5" customHeight="1" x14ac:dyDescent="0.3">
      <c r="A54" s="423" t="s">
        <v>95</v>
      </c>
      <c r="B54" s="423"/>
      <c r="C54" s="424"/>
      <c r="D54" s="175">
        <f>SUM(D57:D83)</f>
        <v>0</v>
      </c>
      <c r="E54"/>
      <c r="F54" s="261">
        <f>SUM(F57:F83)</f>
        <v>0</v>
      </c>
      <c r="G54" s="261">
        <f>SUM(G66:G78)+G57+G83</f>
        <v>0</v>
      </c>
      <c r="H54"/>
      <c r="I54" s="358"/>
      <c r="J54" s="205"/>
      <c r="K54" s="122"/>
      <c r="L54" s="126"/>
    </row>
    <row r="55" spans="1:12" customFormat="1" ht="6" customHeight="1" x14ac:dyDescent="0.3">
      <c r="K55" s="122"/>
      <c r="L55" s="128"/>
    </row>
    <row r="56" spans="1:12" customFormat="1" ht="0.6" customHeight="1" outlineLevel="1" x14ac:dyDescent="0.3">
      <c r="K56" s="122"/>
      <c r="L56" s="128"/>
    </row>
    <row r="57" spans="1:12" s="5" customFormat="1" ht="15.9" customHeight="1" outlineLevel="2" x14ac:dyDescent="0.3">
      <c r="A57" s="459" t="s">
        <v>20</v>
      </c>
      <c r="B57" s="475" t="s">
        <v>21</v>
      </c>
      <c r="C57" s="64" t="s">
        <v>1</v>
      </c>
      <c r="D57" s="176"/>
      <c r="E57" s="66"/>
      <c r="F57" s="79">
        <v>0</v>
      </c>
      <c r="G57" s="221"/>
      <c r="H57"/>
      <c r="I57" s="124"/>
      <c r="J57" s="323"/>
    </row>
    <row r="58" spans="1:12" s="5" customFormat="1" ht="15.9" customHeight="1" outlineLevel="2" x14ac:dyDescent="0.3">
      <c r="A58" s="459"/>
      <c r="B58" s="475"/>
      <c r="C58" s="68" t="s">
        <v>11</v>
      </c>
      <c r="D58" s="176"/>
      <c r="E58" s="66"/>
      <c r="F58" s="69">
        <v>0</v>
      </c>
      <c r="G58" s="69"/>
      <c r="H58"/>
      <c r="I58" s="124"/>
      <c r="J58" s="323"/>
    </row>
    <row r="59" spans="1:12" s="5" customFormat="1" ht="15.9" customHeight="1" outlineLevel="2" x14ac:dyDescent="0.3">
      <c r="A59" s="459"/>
      <c r="B59" s="475"/>
      <c r="C59" s="68" t="s">
        <v>15</v>
      </c>
      <c r="D59" s="176"/>
      <c r="E59" s="66"/>
      <c r="F59" s="69">
        <v>0</v>
      </c>
      <c r="G59" s="69"/>
      <c r="H59"/>
      <c r="I59" s="124"/>
      <c r="J59" s="323"/>
    </row>
    <row r="60" spans="1:12" s="5" customFormat="1" ht="15.9" customHeight="1" outlineLevel="2" x14ac:dyDescent="0.3">
      <c r="A60" s="459"/>
      <c r="B60" s="475"/>
      <c r="C60" s="68" t="s">
        <v>2</v>
      </c>
      <c r="D60" s="176"/>
      <c r="E60" s="66"/>
      <c r="F60" s="69">
        <v>0</v>
      </c>
      <c r="G60" s="69"/>
      <c r="H60"/>
      <c r="I60" s="124"/>
      <c r="J60" s="323"/>
    </row>
    <row r="61" spans="1:12" s="5" customFormat="1" ht="15.9" customHeight="1" outlineLevel="2" x14ac:dyDescent="0.3">
      <c r="A61" s="459"/>
      <c r="B61" s="475"/>
      <c r="C61" s="71" t="s">
        <v>14</v>
      </c>
      <c r="D61" s="176"/>
      <c r="E61" s="66"/>
      <c r="F61" s="69">
        <v>0</v>
      </c>
      <c r="G61" s="69"/>
      <c r="H61"/>
      <c r="I61" s="124"/>
      <c r="J61" s="323"/>
    </row>
    <row r="62" spans="1:12" s="5" customFormat="1" ht="15.9" customHeight="1" outlineLevel="2" x14ac:dyDescent="0.3">
      <c r="A62" s="459"/>
      <c r="B62" s="475"/>
      <c r="C62" s="71" t="s">
        <v>13</v>
      </c>
      <c r="D62" s="176"/>
      <c r="E62" s="66"/>
      <c r="F62" s="69">
        <v>0</v>
      </c>
      <c r="G62" s="69"/>
      <c r="H62"/>
      <c r="I62" s="124"/>
      <c r="J62" s="323"/>
    </row>
    <row r="63" spans="1:12" s="5" customFormat="1" ht="15.9" customHeight="1" outlineLevel="2" x14ac:dyDescent="0.3">
      <c r="A63" s="459"/>
      <c r="B63" s="475"/>
      <c r="C63" s="71" t="s">
        <v>12</v>
      </c>
      <c r="D63" s="176"/>
      <c r="E63" s="66"/>
      <c r="F63" s="69">
        <v>0</v>
      </c>
      <c r="G63" s="69"/>
      <c r="H63"/>
      <c r="I63" s="124"/>
      <c r="J63" s="323"/>
    </row>
    <row r="64" spans="1:12" s="5" customFormat="1" ht="15.9" customHeight="1" outlineLevel="2" x14ac:dyDescent="0.3">
      <c r="A64" s="459"/>
      <c r="B64" s="475"/>
      <c r="C64" s="71" t="s">
        <v>63</v>
      </c>
      <c r="D64" s="176"/>
      <c r="E64" s="66"/>
      <c r="F64" s="69">
        <v>0</v>
      </c>
      <c r="G64" s="69"/>
      <c r="H64"/>
      <c r="I64" s="124"/>
      <c r="J64" s="323"/>
    </row>
    <row r="65" spans="1:10" s="5" customFormat="1" ht="15.9" customHeight="1" outlineLevel="2" x14ac:dyDescent="0.3">
      <c r="A65" s="459"/>
      <c r="B65" s="475"/>
      <c r="C65" s="71" t="s">
        <v>67</v>
      </c>
      <c r="D65" s="176"/>
      <c r="E65" s="66"/>
      <c r="F65" s="69">
        <v>0</v>
      </c>
      <c r="G65" s="69"/>
      <c r="H65"/>
      <c r="I65" s="124"/>
      <c r="J65" s="323"/>
    </row>
    <row r="66" spans="1:10" s="5" customFormat="1" ht="15.9" customHeight="1" outlineLevel="2" x14ac:dyDescent="0.3">
      <c r="A66" s="459"/>
      <c r="B66" s="475"/>
      <c r="C66" s="72" t="s">
        <v>40</v>
      </c>
      <c r="D66" s="176"/>
      <c r="E66" s="66"/>
      <c r="F66" s="69">
        <v>0</v>
      </c>
      <c r="G66" s="69"/>
      <c r="H66"/>
      <c r="I66" s="124"/>
      <c r="J66" s="323"/>
    </row>
    <row r="67" spans="1:10" s="5" customFormat="1" ht="15.9" customHeight="1" outlineLevel="2" x14ac:dyDescent="0.3">
      <c r="A67" s="459"/>
      <c r="B67" s="475"/>
      <c r="C67" s="72" t="s">
        <v>41</v>
      </c>
      <c r="D67" s="176"/>
      <c r="E67" s="66"/>
      <c r="F67" s="69">
        <v>0</v>
      </c>
      <c r="G67" s="69"/>
      <c r="H67"/>
      <c r="I67" s="124"/>
      <c r="J67" s="323"/>
    </row>
    <row r="68" spans="1:10" s="5" customFormat="1" ht="15.9" customHeight="1" outlineLevel="2" x14ac:dyDescent="0.3">
      <c r="A68" s="459"/>
      <c r="B68" s="475"/>
      <c r="C68" s="73" t="s">
        <v>18</v>
      </c>
      <c r="D68" s="176"/>
      <c r="E68" s="66"/>
      <c r="F68" s="69">
        <v>0</v>
      </c>
      <c r="G68" s="69"/>
      <c r="H68"/>
      <c r="I68" s="124"/>
      <c r="J68" s="323"/>
    </row>
    <row r="69" spans="1:10" s="5" customFormat="1" ht="15.9" customHeight="1" outlineLevel="2" x14ac:dyDescent="0.3">
      <c r="A69" s="459"/>
      <c r="B69" s="475"/>
      <c r="C69" s="73" t="s">
        <v>5</v>
      </c>
      <c r="D69" s="176"/>
      <c r="E69" s="66"/>
      <c r="F69" s="69">
        <v>0</v>
      </c>
      <c r="G69" s="69"/>
      <c r="H69"/>
      <c r="I69" s="124"/>
      <c r="J69" s="323"/>
    </row>
    <row r="70" spans="1:10" s="5" customFormat="1" ht="15.9" customHeight="1" outlineLevel="2" x14ac:dyDescent="0.3">
      <c r="A70" s="459"/>
      <c r="B70" s="475"/>
      <c r="C70" s="73" t="s">
        <v>6</v>
      </c>
      <c r="D70" s="176"/>
      <c r="E70" s="66"/>
      <c r="F70" s="69">
        <v>0</v>
      </c>
      <c r="G70" s="69"/>
      <c r="H70"/>
      <c r="I70" s="124"/>
      <c r="J70" s="323"/>
    </row>
    <row r="71" spans="1:10" s="5" customFormat="1" ht="15.9" customHeight="1" outlineLevel="2" x14ac:dyDescent="0.3">
      <c r="A71" s="459"/>
      <c r="B71" s="475"/>
      <c r="C71" s="73" t="s">
        <v>16</v>
      </c>
      <c r="D71" s="176"/>
      <c r="E71" s="66"/>
      <c r="F71" s="69">
        <v>0</v>
      </c>
      <c r="G71" s="69"/>
      <c r="H71"/>
      <c r="I71" s="124"/>
      <c r="J71" s="323"/>
    </row>
    <row r="72" spans="1:10" s="5" customFormat="1" ht="15.9" customHeight="1" outlineLevel="2" x14ac:dyDescent="0.3">
      <c r="A72" s="459"/>
      <c r="B72" s="475"/>
      <c r="C72" s="73" t="s">
        <v>7</v>
      </c>
      <c r="D72" s="176"/>
      <c r="E72" s="66"/>
      <c r="F72" s="69">
        <v>0</v>
      </c>
      <c r="G72" s="69"/>
      <c r="H72"/>
      <c r="I72" s="124"/>
      <c r="J72" s="323"/>
    </row>
    <row r="73" spans="1:10" s="5" customFormat="1" ht="15.9" customHeight="1" outlineLevel="2" x14ac:dyDescent="0.3">
      <c r="A73" s="459"/>
      <c r="B73" s="475"/>
      <c r="C73" s="73" t="s">
        <v>17</v>
      </c>
      <c r="D73" s="176"/>
      <c r="E73" s="66"/>
      <c r="F73" s="69">
        <v>0</v>
      </c>
      <c r="G73" s="69"/>
      <c r="H73"/>
      <c r="I73" s="124"/>
      <c r="J73" s="323"/>
    </row>
    <row r="74" spans="1:10" s="5" customFormat="1" ht="15.9" customHeight="1" outlineLevel="2" x14ac:dyDescent="0.3">
      <c r="A74" s="459"/>
      <c r="B74" s="475"/>
      <c r="C74" s="73" t="s">
        <v>96</v>
      </c>
      <c r="D74" s="176"/>
      <c r="E74" s="66"/>
      <c r="F74" s="69">
        <v>0</v>
      </c>
      <c r="G74" s="69"/>
      <c r="H74"/>
      <c r="I74" s="124"/>
      <c r="J74" s="323"/>
    </row>
    <row r="75" spans="1:10" s="5" customFormat="1" ht="15.9" customHeight="1" outlineLevel="2" x14ac:dyDescent="0.3">
      <c r="A75" s="459"/>
      <c r="B75" s="475"/>
      <c r="C75" s="73" t="s">
        <v>97</v>
      </c>
      <c r="D75" s="176"/>
      <c r="E75" s="66"/>
      <c r="F75" s="69">
        <v>0</v>
      </c>
      <c r="G75" s="69"/>
      <c r="H75"/>
      <c r="I75" s="124"/>
      <c r="J75" s="323"/>
    </row>
    <row r="76" spans="1:10" s="5" customFormat="1" ht="15.9" customHeight="1" outlineLevel="2" x14ac:dyDescent="0.3">
      <c r="A76" s="459"/>
      <c r="B76" s="475"/>
      <c r="C76" s="73" t="s">
        <v>57</v>
      </c>
      <c r="D76" s="176"/>
      <c r="E76" s="66"/>
      <c r="F76" s="69">
        <v>0</v>
      </c>
      <c r="G76" s="69"/>
      <c r="H76"/>
      <c r="I76" s="124"/>
      <c r="J76" s="323"/>
    </row>
    <row r="77" spans="1:10" s="5" customFormat="1" ht="15.9" customHeight="1" outlineLevel="2" x14ac:dyDescent="0.3">
      <c r="A77" s="459"/>
      <c r="B77" s="475"/>
      <c r="C77" s="73" t="s">
        <v>58</v>
      </c>
      <c r="D77" s="176"/>
      <c r="E77" s="66"/>
      <c r="F77" s="69">
        <v>0</v>
      </c>
      <c r="G77" s="69"/>
      <c r="H77"/>
      <c r="I77" s="124"/>
      <c r="J77" s="323"/>
    </row>
    <row r="78" spans="1:10" s="5" customFormat="1" ht="15.9" customHeight="1" outlineLevel="2" x14ac:dyDescent="0.3">
      <c r="A78" s="459"/>
      <c r="B78" s="475"/>
      <c r="C78" s="73" t="s">
        <v>74</v>
      </c>
      <c r="D78" s="176"/>
      <c r="E78" s="66"/>
      <c r="F78" s="69">
        <v>0</v>
      </c>
      <c r="G78" s="69"/>
      <c r="H78"/>
      <c r="I78" s="124"/>
      <c r="J78" s="323"/>
    </row>
    <row r="79" spans="1:10" s="5" customFormat="1" ht="15.9" customHeight="1" outlineLevel="2" x14ac:dyDescent="0.3">
      <c r="A79" s="459"/>
      <c r="B79" s="475"/>
      <c r="C79" s="181" t="s">
        <v>55</v>
      </c>
      <c r="D79" s="176"/>
      <c r="E79" s="66"/>
      <c r="F79" s="187">
        <f>SUM(F66:F78)+F57</f>
        <v>0</v>
      </c>
      <c r="G79" s="187">
        <f>SUM(G66:G78)+G57</f>
        <v>0</v>
      </c>
      <c r="H79"/>
      <c r="I79" s="124"/>
    </row>
    <row r="80" spans="1:10" s="5" customFormat="1" ht="6" customHeight="1" outlineLevel="2" x14ac:dyDescent="0.3">
      <c r="A80" s="459"/>
      <c r="B80" s="178"/>
      <c r="C80" s="182"/>
      <c r="D80" s="176"/>
      <c r="E80" s="180"/>
      <c r="F80" s="176"/>
      <c r="G80" s="176"/>
      <c r="H80"/>
      <c r="I80" s="124"/>
    </row>
    <row r="81" spans="1:9" s="5" customFormat="1" ht="15.9" customHeight="1" outlineLevel="2" x14ac:dyDescent="0.3">
      <c r="A81" s="459"/>
      <c r="B81" s="476" t="s">
        <v>22</v>
      </c>
      <c r="C81" s="38" t="s">
        <v>38</v>
      </c>
      <c r="D81" s="176"/>
      <c r="E81" s="66"/>
      <c r="F81" s="79">
        <v>0</v>
      </c>
      <c r="G81" s="79"/>
      <c r="H81"/>
      <c r="I81" s="124"/>
    </row>
    <row r="82" spans="1:9" s="5" customFormat="1" ht="15.9" customHeight="1" outlineLevel="2" x14ac:dyDescent="0.3">
      <c r="A82" s="459"/>
      <c r="B82" s="476"/>
      <c r="C82" s="40" t="s">
        <v>39</v>
      </c>
      <c r="D82" s="176"/>
      <c r="E82" s="66"/>
      <c r="F82" s="69">
        <v>0</v>
      </c>
      <c r="G82" s="69"/>
      <c r="H82"/>
      <c r="I82" s="124"/>
    </row>
    <row r="83" spans="1:9" s="5" customFormat="1" ht="15.9" customHeight="1" outlineLevel="2" x14ac:dyDescent="0.3">
      <c r="A83" s="459"/>
      <c r="B83" s="476"/>
      <c r="C83" s="75" t="s">
        <v>61</v>
      </c>
      <c r="D83" s="176"/>
      <c r="E83" s="66"/>
      <c r="F83" s="75">
        <v>0</v>
      </c>
      <c r="G83" s="243">
        <f>SUM(G81:G82)</f>
        <v>0</v>
      </c>
      <c r="H83"/>
      <c r="I83" s="124"/>
    </row>
    <row r="84" spans="1:9" s="29" customFormat="1" ht="15.9" customHeight="1" outlineLevel="1" x14ac:dyDescent="0.3">
      <c r="A84" s="177"/>
      <c r="B84" s="178"/>
      <c r="C84" s="179"/>
      <c r="D84" s="176"/>
      <c r="E84" s="180"/>
      <c r="F84" s="176"/>
      <c r="G84" s="176"/>
      <c r="H84" s="128"/>
      <c r="I84" s="124"/>
    </row>
    <row r="85" spans="1:9" s="29" customFormat="1" ht="15.9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4"/>
    </row>
    <row r="86" spans="1:9" s="29" customFormat="1" ht="15.9" customHeight="1" outlineLevel="1" x14ac:dyDescent="0.3">
      <c r="A86" s="489" t="s">
        <v>119</v>
      </c>
      <c r="B86" s="489"/>
      <c r="C86" s="490"/>
      <c r="D86" s="128"/>
      <c r="E86" s="128"/>
      <c r="F86" s="256">
        <f>F88+F89</f>
        <v>0</v>
      </c>
      <c r="G86" s="256">
        <f>G88+G89</f>
        <v>0</v>
      </c>
      <c r="H86" s="128"/>
      <c r="I86" s="124"/>
    </row>
    <row r="87" spans="1:9" s="29" customFormat="1" ht="7.2" customHeight="1" outlineLevel="1" x14ac:dyDescent="0.3">
      <c r="A87"/>
      <c r="B87"/>
      <c r="C87"/>
      <c r="D87" s="128"/>
      <c r="E87" s="128"/>
      <c r="F87"/>
      <c r="G87"/>
      <c r="H87" s="128"/>
      <c r="I87" s="124"/>
    </row>
    <row r="88" spans="1:9" s="29" customFormat="1" ht="19.2" customHeight="1" outlineLevel="1" x14ac:dyDescent="0.3">
      <c r="A88" s="459"/>
      <c r="B88" s="488" t="s">
        <v>120</v>
      </c>
      <c r="C88" s="252" t="s">
        <v>96</v>
      </c>
      <c r="D88" s="176"/>
      <c r="E88" s="176"/>
      <c r="F88" s="347">
        <f>F131</f>
        <v>0</v>
      </c>
      <c r="G88" s="347">
        <f>G131-G74</f>
        <v>0</v>
      </c>
      <c r="H88" s="128"/>
      <c r="I88" s="124"/>
    </row>
    <row r="89" spans="1:9" s="29" customFormat="1" ht="19.2" customHeight="1" outlineLevel="1" x14ac:dyDescent="0.3">
      <c r="A89" s="459"/>
      <c r="B89" s="488"/>
      <c r="C89" s="253" t="s">
        <v>97</v>
      </c>
      <c r="D89" s="176"/>
      <c r="E89" s="176"/>
      <c r="F89" s="348">
        <f>F132</f>
        <v>0</v>
      </c>
      <c r="G89" s="348">
        <f>G132-G75</f>
        <v>0</v>
      </c>
      <c r="H89" s="128"/>
      <c r="I89" s="124"/>
    </row>
    <row r="90" spans="1:9" s="29" customFormat="1" ht="19.2" customHeight="1" outlineLevel="1" x14ac:dyDescent="0.3">
      <c r="A90" s="459"/>
      <c r="B90" s="488"/>
      <c r="C90" s="259" t="s">
        <v>121</v>
      </c>
      <c r="D90" s="127"/>
      <c r="E90" s="251"/>
      <c r="F90" s="257">
        <v>0</v>
      </c>
      <c r="G90" s="258">
        <f>SUM(G88:G89)</f>
        <v>0</v>
      </c>
      <c r="H90" s="128"/>
      <c r="I90" s="128"/>
    </row>
    <row r="91" spans="1:9" s="29" customFormat="1" ht="15.9" customHeight="1" outlineLevel="1" x14ac:dyDescent="0.3">
      <c r="A91" s="177"/>
      <c r="B91" s="178"/>
      <c r="C91" s="179"/>
      <c r="D91" s="176"/>
      <c r="E91" s="180"/>
      <c r="F91" s="176"/>
      <c r="G91" s="176"/>
      <c r="H91" s="128"/>
      <c r="I91" s="128"/>
    </row>
    <row r="92" spans="1:9" s="29" customFormat="1" ht="15.9" customHeight="1" outlineLevel="1" x14ac:dyDescent="0.3">
      <c r="A92" s="177"/>
      <c r="B92" s="178"/>
      <c r="C92" s="179"/>
      <c r="D92" s="176"/>
      <c r="E92" s="180"/>
      <c r="F92" s="176"/>
      <c r="G92" s="176"/>
      <c r="H92" s="128"/>
      <c r="I92" s="128"/>
    </row>
    <row r="93" spans="1:9" s="29" customFormat="1" ht="15.9" customHeight="1" outlineLevel="1" x14ac:dyDescent="0.3">
      <c r="A93" s="485" t="s">
        <v>189</v>
      </c>
      <c r="B93" s="485"/>
      <c r="C93" s="486"/>
      <c r="D93" s="128"/>
      <c r="E93" s="128"/>
      <c r="F93" s="273">
        <f>F95</f>
        <v>0</v>
      </c>
      <c r="G93" s="274">
        <f>G95</f>
        <v>0</v>
      </c>
      <c r="H93" s="128"/>
      <c r="I93" s="128"/>
    </row>
    <row r="94" spans="1:9" s="29" customFormat="1" ht="7.95" customHeight="1" outlineLevel="1" x14ac:dyDescent="0.3">
      <c r="A94"/>
      <c r="B94"/>
      <c r="C94"/>
      <c r="D94" s="128"/>
      <c r="E94" s="128"/>
      <c r="F94"/>
      <c r="G94"/>
      <c r="H94" s="128"/>
      <c r="I94" s="128"/>
    </row>
    <row r="95" spans="1:9" s="29" customFormat="1" ht="15" customHeight="1" outlineLevel="1" x14ac:dyDescent="0.3">
      <c r="A95" s="459"/>
      <c r="B95" s="487" t="s">
        <v>129</v>
      </c>
      <c r="C95" s="277" t="s">
        <v>188</v>
      </c>
      <c r="D95" s="176"/>
      <c r="E95" s="176"/>
      <c r="F95" s="79">
        <v>0</v>
      </c>
      <c r="G95" s="350"/>
      <c r="H95" s="128"/>
      <c r="I95" s="128"/>
    </row>
    <row r="96" spans="1:9" s="29" customFormat="1" ht="15" customHeight="1" outlineLevel="1" x14ac:dyDescent="0.3">
      <c r="A96" s="459"/>
      <c r="B96" s="487"/>
      <c r="C96" s="272" t="s">
        <v>128</v>
      </c>
      <c r="D96" s="127"/>
      <c r="E96" s="251"/>
      <c r="F96" s="275">
        <f>F95</f>
        <v>0</v>
      </c>
      <c r="G96" s="276">
        <f>SUM(G95:G95)</f>
        <v>0</v>
      </c>
      <c r="H96" s="128"/>
      <c r="I96" s="128"/>
    </row>
    <row r="97" spans="1:12" s="29" customFormat="1" ht="15.9" customHeight="1" outlineLevel="1" x14ac:dyDescent="0.3">
      <c r="A97" s="177"/>
      <c r="B97" s="178"/>
      <c r="C97" s="179"/>
      <c r="D97" s="176"/>
      <c r="E97" s="180"/>
      <c r="F97" s="176"/>
      <c r="G97" s="176"/>
      <c r="H97" s="128"/>
      <c r="I97" s="128"/>
    </row>
    <row r="98" spans="1:12" s="29" customFormat="1" ht="15.9" customHeight="1" outlineLevel="1" x14ac:dyDescent="0.3">
      <c r="A98" s="177"/>
      <c r="B98" s="178"/>
      <c r="C98" s="179"/>
      <c r="D98" s="176"/>
      <c r="E98" s="180"/>
      <c r="F98" s="176"/>
      <c r="G98" s="176"/>
      <c r="H98" s="128"/>
      <c r="I98" s="128"/>
    </row>
    <row r="99" spans="1:12" s="29" customFormat="1" ht="15.9" customHeight="1" outlineLevel="1" x14ac:dyDescent="0.3">
      <c r="A99" s="177"/>
      <c r="B99" s="178"/>
      <c r="C99" s="179"/>
      <c r="D99" s="176"/>
      <c r="E99" s="180"/>
      <c r="F99" s="176"/>
      <c r="G99" s="176"/>
      <c r="H99" s="128"/>
      <c r="I99" s="128"/>
    </row>
    <row r="100" spans="1:12" ht="33" customHeight="1" x14ac:dyDescent="0.25">
      <c r="A100" s="461" t="s">
        <v>51</v>
      </c>
      <c r="B100" s="462"/>
      <c r="C100" s="462"/>
      <c r="D100" s="462"/>
      <c r="E100" s="462"/>
      <c r="F100" s="462"/>
      <c r="G100" s="462"/>
      <c r="H100" s="462"/>
      <c r="I100" s="463"/>
      <c r="K100" s="122"/>
      <c r="L100" s="26"/>
    </row>
    <row r="101" spans="1:12" ht="8.25" customHeight="1" x14ac:dyDescent="0.3">
      <c r="C101" s="3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K102" s="122"/>
      <c r="L102" s="29"/>
    </row>
    <row r="103" spans="1:12" customFormat="1" ht="6" customHeight="1" x14ac:dyDescent="0.3">
      <c r="K103" s="129"/>
      <c r="L103" s="128"/>
    </row>
    <row r="104" spans="1:12" s="5" customFormat="1" ht="15.9" customHeight="1" x14ac:dyDescent="0.25">
      <c r="A104" s="464" t="s">
        <v>20</v>
      </c>
      <c r="B104" s="465" t="s">
        <v>21</v>
      </c>
      <c r="C104" s="99" t="s">
        <v>1</v>
      </c>
      <c r="D104" s="233"/>
      <c r="E104" s="66"/>
      <c r="F104" s="233"/>
      <c r="G104" s="233"/>
      <c r="H104" s="11"/>
      <c r="I104" s="468" t="e">
        <f>+G125/G138</f>
        <v>#DIV/0!</v>
      </c>
      <c r="K104" s="122"/>
      <c r="L104" s="29"/>
    </row>
    <row r="105" spans="1:12" ht="15.9" customHeight="1" outlineLevel="1" x14ac:dyDescent="0.25">
      <c r="A105" s="464"/>
      <c r="B105" s="466"/>
      <c r="C105" s="100" t="s">
        <v>43</v>
      </c>
      <c r="D105" s="69"/>
      <c r="F105" s="69"/>
      <c r="G105" s="69"/>
      <c r="I105" s="469"/>
      <c r="J105" s="5"/>
      <c r="K105" s="122"/>
      <c r="L105" s="26"/>
    </row>
    <row r="106" spans="1:12" s="199" customFormat="1" ht="15.9" customHeight="1" outlineLevel="1" x14ac:dyDescent="0.25">
      <c r="A106" s="464"/>
      <c r="B106" s="466"/>
      <c r="C106" s="196" t="s">
        <v>179</v>
      </c>
      <c r="D106" s="197"/>
      <c r="F106" s="197"/>
      <c r="G106" s="197"/>
      <c r="I106" s="469"/>
      <c r="J106" s="231"/>
      <c r="K106" s="202"/>
      <c r="L106" s="195"/>
    </row>
    <row r="107" spans="1:12" ht="15.9" customHeight="1" outlineLevel="1" x14ac:dyDescent="0.25">
      <c r="A107" s="464"/>
      <c r="B107" s="466"/>
      <c r="C107" s="100" t="s">
        <v>15</v>
      </c>
      <c r="D107" s="37"/>
      <c r="F107" s="37"/>
      <c r="G107" s="37"/>
      <c r="I107" s="469"/>
      <c r="J107" s="13"/>
      <c r="K107" s="122"/>
      <c r="L107" s="26"/>
    </row>
    <row r="108" spans="1:12" ht="15.9" customHeight="1" outlineLevel="1" x14ac:dyDescent="0.25">
      <c r="A108" s="464"/>
      <c r="B108" s="466"/>
      <c r="C108" s="100" t="s">
        <v>44</v>
      </c>
      <c r="D108" s="218"/>
      <c r="F108" s="218"/>
      <c r="G108" s="218"/>
      <c r="I108" s="469"/>
      <c r="K108" s="122"/>
      <c r="L108" s="26"/>
    </row>
    <row r="109" spans="1:12" ht="15.9" customHeight="1" outlineLevel="1" x14ac:dyDescent="0.25">
      <c r="A109" s="464"/>
      <c r="B109" s="466"/>
      <c r="C109" s="101" t="s">
        <v>14</v>
      </c>
      <c r="D109" s="37"/>
      <c r="F109" s="37"/>
      <c r="G109" s="37"/>
      <c r="I109" s="469"/>
      <c r="K109" s="122"/>
      <c r="L109" s="26"/>
    </row>
    <row r="110" spans="1:12" ht="15.9" customHeight="1" outlineLevel="1" x14ac:dyDescent="0.25">
      <c r="A110" s="464"/>
      <c r="B110" s="466"/>
      <c r="C110" s="101" t="s">
        <v>13</v>
      </c>
      <c r="D110" s="37"/>
      <c r="F110" s="37"/>
      <c r="G110" s="37"/>
      <c r="I110" s="469"/>
      <c r="K110" s="122"/>
      <c r="L110" s="26"/>
    </row>
    <row r="111" spans="1:12" ht="15.9" customHeight="1" outlineLevel="1" x14ac:dyDescent="0.25">
      <c r="A111" s="464"/>
      <c r="B111" s="466"/>
      <c r="C111" s="101" t="s">
        <v>12</v>
      </c>
      <c r="D111" s="37"/>
      <c r="F111" s="37"/>
      <c r="G111" s="37"/>
      <c r="I111" s="469"/>
      <c r="K111" s="122"/>
      <c r="L111" s="26"/>
    </row>
    <row r="112" spans="1:12" ht="15.9" customHeight="1" outlineLevel="1" x14ac:dyDescent="0.25">
      <c r="A112" s="464"/>
      <c r="B112" s="466"/>
      <c r="C112" s="101" t="s">
        <v>63</v>
      </c>
      <c r="D112" s="37"/>
      <c r="F112" s="37"/>
      <c r="G112" s="37"/>
      <c r="I112" s="469"/>
      <c r="J112" s="123"/>
      <c r="K112" s="122"/>
      <c r="L112" s="26"/>
    </row>
    <row r="113" spans="1:12" ht="15.9" customHeight="1" outlineLevel="1" x14ac:dyDescent="0.25">
      <c r="A113" s="464"/>
      <c r="B113" s="466"/>
      <c r="C113" s="101" t="s">
        <v>67</v>
      </c>
      <c r="D113" s="37"/>
      <c r="F113" s="37"/>
      <c r="G113" s="37"/>
      <c r="I113" s="469"/>
      <c r="K113" s="122"/>
      <c r="L113" s="26"/>
    </row>
    <row r="114" spans="1:12" ht="15.9" customHeight="1" x14ac:dyDescent="0.25">
      <c r="A114" s="464"/>
      <c r="B114" s="466"/>
      <c r="C114" s="102" t="s">
        <v>151</v>
      </c>
      <c r="D114" s="37"/>
      <c r="F114" s="37"/>
      <c r="G114" s="223"/>
      <c r="H114" s="11"/>
      <c r="I114" s="469"/>
      <c r="J114" s="12"/>
      <c r="K114" s="122"/>
      <c r="L114" s="26"/>
    </row>
    <row r="115" spans="1:12" ht="15.9" customHeight="1" x14ac:dyDescent="0.25">
      <c r="A115" s="464"/>
      <c r="B115" s="466"/>
      <c r="C115" s="102" t="s">
        <v>41</v>
      </c>
      <c r="D115" s="37"/>
      <c r="F115" s="37"/>
      <c r="G115" s="37"/>
      <c r="H115" s="11"/>
      <c r="I115" s="469"/>
      <c r="J115" s="12"/>
    </row>
    <row r="116" spans="1:12" s="5" customFormat="1" ht="15.9" customHeight="1" x14ac:dyDescent="0.25">
      <c r="A116" s="464"/>
      <c r="B116" s="466"/>
      <c r="C116" s="103" t="s">
        <v>124</v>
      </c>
      <c r="D116" s="37"/>
      <c r="E116" s="2"/>
      <c r="F116" s="37"/>
      <c r="G116" s="37"/>
      <c r="H116" s="7"/>
      <c r="I116" s="469"/>
      <c r="K116" s="123"/>
    </row>
    <row r="117" spans="1:12" ht="15.9" customHeight="1" x14ac:dyDescent="0.25">
      <c r="A117" s="464"/>
      <c r="B117" s="466"/>
      <c r="C117" s="103" t="s">
        <v>5</v>
      </c>
      <c r="D117" s="37"/>
      <c r="F117" s="37"/>
      <c r="G117" s="37"/>
      <c r="H117" s="11"/>
      <c r="I117" s="469"/>
      <c r="J117" s="5"/>
    </row>
    <row r="118" spans="1:12" ht="15.9" customHeight="1" x14ac:dyDescent="0.25">
      <c r="A118" s="464"/>
      <c r="B118" s="466"/>
      <c r="C118" s="103" t="s">
        <v>6</v>
      </c>
      <c r="D118" s="37"/>
      <c r="F118" s="37"/>
      <c r="G118" s="37"/>
      <c r="H118" s="11"/>
      <c r="I118" s="469"/>
      <c r="J118" s="5"/>
    </row>
    <row r="119" spans="1:12" ht="15.9" customHeight="1" x14ac:dyDescent="0.25">
      <c r="A119" s="464"/>
      <c r="B119" s="466"/>
      <c r="C119" s="103" t="s">
        <v>16</v>
      </c>
      <c r="D119" s="37"/>
      <c r="F119" s="37"/>
      <c r="G119" s="37"/>
      <c r="H119" s="11"/>
      <c r="I119" s="469"/>
      <c r="J119" s="15"/>
    </row>
    <row r="120" spans="1:12" ht="15.9" customHeight="1" x14ac:dyDescent="0.25">
      <c r="A120" s="464"/>
      <c r="B120" s="466"/>
      <c r="C120" s="103" t="s">
        <v>7</v>
      </c>
      <c r="D120" s="37"/>
      <c r="F120" s="37"/>
      <c r="G120" s="37"/>
      <c r="H120" s="11"/>
      <c r="I120" s="469"/>
      <c r="J120" s="5"/>
    </row>
    <row r="121" spans="1:12" ht="15.9" customHeight="1" x14ac:dyDescent="0.25">
      <c r="A121" s="464"/>
      <c r="B121" s="466"/>
      <c r="C121" s="103" t="s">
        <v>17</v>
      </c>
      <c r="D121" s="37"/>
      <c r="F121" s="37"/>
      <c r="G121" s="37"/>
      <c r="H121" s="11"/>
      <c r="I121" s="469"/>
    </row>
    <row r="122" spans="1:12" ht="15.9" customHeight="1" x14ac:dyDescent="0.25">
      <c r="A122" s="464"/>
      <c r="B122" s="466"/>
      <c r="C122" s="103" t="s">
        <v>57</v>
      </c>
      <c r="D122" s="37"/>
      <c r="F122" s="37"/>
      <c r="G122" s="37"/>
      <c r="H122" s="11"/>
      <c r="I122" s="469"/>
    </row>
    <row r="123" spans="1:12" ht="15.9" customHeight="1" x14ac:dyDescent="0.25">
      <c r="A123" s="464"/>
      <c r="B123" s="466"/>
      <c r="C123" s="103" t="s">
        <v>58</v>
      </c>
      <c r="D123" s="37"/>
      <c r="F123" s="37"/>
      <c r="G123" s="37"/>
      <c r="H123" s="11"/>
      <c r="I123" s="469"/>
    </row>
    <row r="124" spans="1:12" ht="15.9" customHeight="1" x14ac:dyDescent="0.25">
      <c r="A124" s="464"/>
      <c r="B124" s="466"/>
      <c r="C124" s="73" t="s">
        <v>74</v>
      </c>
      <c r="D124" s="69"/>
      <c r="E124" s="66"/>
      <c r="F124" s="69"/>
      <c r="G124" s="69"/>
      <c r="H124" s="11"/>
      <c r="I124" s="469"/>
    </row>
    <row r="125" spans="1:12" s="7" customFormat="1" ht="18" customHeight="1" x14ac:dyDescent="0.25">
      <c r="A125" s="464"/>
      <c r="B125" s="467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70"/>
      <c r="J125" s="16"/>
      <c r="K125" s="125"/>
    </row>
    <row r="126" spans="1:12" ht="10.5" customHeight="1" x14ac:dyDescent="0.3">
      <c r="A126" s="464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64"/>
      <c r="B127" s="471" t="s">
        <v>22</v>
      </c>
      <c r="C127" s="77" t="s">
        <v>38</v>
      </c>
      <c r="D127" s="79"/>
      <c r="E127" s="78"/>
      <c r="F127" s="79"/>
      <c r="G127" s="79"/>
      <c r="H127" s="7"/>
      <c r="I127" s="468" t="e">
        <f>+G129/G138</f>
        <v>#DIV/0!</v>
      </c>
    </row>
    <row r="128" spans="1:12" ht="18.75" customHeight="1" x14ac:dyDescent="0.25">
      <c r="A128" s="464"/>
      <c r="B128" s="472"/>
      <c r="C128" s="80" t="s">
        <v>39</v>
      </c>
      <c r="D128" s="69"/>
      <c r="E128" s="78"/>
      <c r="F128" s="69"/>
      <c r="G128" s="69"/>
      <c r="H128" s="7"/>
      <c r="I128" s="469"/>
    </row>
    <row r="129" spans="1:13" s="7" customFormat="1" ht="18.75" customHeight="1" x14ac:dyDescent="0.3">
      <c r="A129" s="464"/>
      <c r="B129" s="473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70"/>
      <c r="K129" s="125"/>
    </row>
    <row r="130" spans="1:13" s="7" customFormat="1" ht="11.7" customHeight="1" x14ac:dyDescent="0.3">
      <c r="A130" s="464"/>
      <c r="B130" s="266"/>
      <c r="C130" s="267"/>
      <c r="D130" s="127"/>
      <c r="E130" s="126"/>
      <c r="F130" s="127"/>
      <c r="G130" s="127"/>
      <c r="H130" s="268"/>
      <c r="I130" s="269"/>
      <c r="K130" s="125"/>
    </row>
    <row r="131" spans="1:13" s="7" customFormat="1" ht="18.75" customHeight="1" x14ac:dyDescent="0.25">
      <c r="A131" s="464"/>
      <c r="B131" s="471" t="s">
        <v>122</v>
      </c>
      <c r="C131" s="252" t="s">
        <v>96</v>
      </c>
      <c r="D131" s="79"/>
      <c r="E131" s="225"/>
      <c r="F131" s="79"/>
      <c r="G131" s="79"/>
      <c r="I131" s="468" t="e">
        <f>+G133/G142</f>
        <v>#DIV/0!</v>
      </c>
      <c r="K131" s="125"/>
    </row>
    <row r="132" spans="1:13" s="7" customFormat="1" ht="18.75" customHeight="1" x14ac:dyDescent="0.25">
      <c r="A132" s="464"/>
      <c r="B132" s="472"/>
      <c r="C132" s="253" t="s">
        <v>97</v>
      </c>
      <c r="D132" s="69"/>
      <c r="E132" s="235"/>
      <c r="F132" s="69"/>
      <c r="G132" s="69"/>
      <c r="I132" s="469"/>
      <c r="K132" s="125"/>
    </row>
    <row r="133" spans="1:13" s="7" customFormat="1" ht="18.75" customHeight="1" x14ac:dyDescent="0.3">
      <c r="A133" s="464"/>
      <c r="B133" s="473"/>
      <c r="C133" s="98" t="s">
        <v>132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70"/>
      <c r="K133" s="125"/>
    </row>
    <row r="134" spans="1:13" s="7" customFormat="1" ht="18.75" customHeight="1" x14ac:dyDescent="0.3">
      <c r="A134" s="464"/>
      <c r="B134" s="266"/>
      <c r="C134" s="267"/>
      <c r="D134" s="127"/>
      <c r="E134" s="126"/>
      <c r="F134" s="127"/>
      <c r="G134" s="127"/>
      <c r="H134" s="268"/>
      <c r="I134" s="269"/>
      <c r="K134" s="125"/>
    </row>
    <row r="135" spans="1:13" s="7" customFormat="1" ht="15.75" customHeight="1" x14ac:dyDescent="0.3">
      <c r="A135" s="464"/>
      <c r="B135" s="474" t="s">
        <v>24</v>
      </c>
      <c r="C135" s="474"/>
      <c r="D135" s="86">
        <f>D138-D136</f>
        <v>0</v>
      </c>
      <c r="F135" s="86">
        <f t="shared" ref="F135:G135" si="10">F138-F136</f>
        <v>0</v>
      </c>
      <c r="G135" s="86">
        <f t="shared" si="10"/>
        <v>0</v>
      </c>
      <c r="H135" s="11"/>
      <c r="I135" s="278" t="e">
        <f>+G135/$G$138</f>
        <v>#DIV/0!</v>
      </c>
      <c r="K135" s="125"/>
    </row>
    <row r="136" spans="1:13" s="7" customFormat="1" ht="15.75" customHeight="1" x14ac:dyDescent="0.25">
      <c r="A136" s="464"/>
      <c r="B136" s="474" t="s">
        <v>25</v>
      </c>
      <c r="C136" s="474"/>
      <c r="D136" s="86">
        <f>+D114+D115+D116+D129</f>
        <v>0</v>
      </c>
      <c r="F136" s="86">
        <f>+G114+G115+F116+F129</f>
        <v>0</v>
      </c>
      <c r="G136" s="86">
        <f>+G114+G115+G116+G129</f>
        <v>0</v>
      </c>
      <c r="H136" s="62"/>
      <c r="I136" s="278" t="e">
        <f>+G136/$G$138</f>
        <v>#DIV/0!</v>
      </c>
      <c r="K136" s="125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3" ht="26.25" customHeight="1" x14ac:dyDescent="0.3">
      <c r="A138" s="451" t="s">
        <v>26</v>
      </c>
      <c r="B138" s="452" t="s">
        <v>133</v>
      </c>
      <c r="C138" s="453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21"/>
      <c r="J138" s="321"/>
      <c r="K138" s="321"/>
      <c r="M138" s="13"/>
    </row>
    <row r="139" spans="1:13" ht="14.25" customHeight="1" x14ac:dyDescent="0.25">
      <c r="A139" s="451"/>
      <c r="B139" s="454" t="s">
        <v>134</v>
      </c>
      <c r="C139" s="455"/>
      <c r="D139" s="89"/>
      <c r="E139" s="78"/>
      <c r="F139" s="79"/>
      <c r="G139" s="79"/>
      <c r="H139" s="11"/>
      <c r="I139" s="104"/>
      <c r="J139" s="13"/>
      <c r="M139" s="183"/>
    </row>
    <row r="140" spans="1:13" ht="14.25" customHeight="1" x14ac:dyDescent="0.25">
      <c r="A140" s="451"/>
      <c r="B140" s="454" t="s">
        <v>135</v>
      </c>
      <c r="C140" s="455"/>
      <c r="D140" s="89"/>
      <c r="E140" s="78"/>
      <c r="F140" s="114"/>
      <c r="G140" s="114"/>
      <c r="H140" s="11"/>
      <c r="I140" s="104"/>
    </row>
    <row r="141" spans="1:13" ht="27.45" customHeight="1" x14ac:dyDescent="0.3">
      <c r="A141" s="451"/>
      <c r="B141" s="452" t="s">
        <v>136</v>
      </c>
      <c r="C141" s="453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451"/>
      <c r="B142" s="454" t="s">
        <v>137</v>
      </c>
      <c r="C142" s="455"/>
      <c r="D142" s="91">
        <v>0</v>
      </c>
      <c r="E142" s="92"/>
      <c r="F142" s="79"/>
      <c r="G142" s="79"/>
      <c r="H142" s="11"/>
      <c r="I142" s="62"/>
    </row>
    <row r="143" spans="1:13" ht="38.25" customHeight="1" x14ac:dyDescent="0.3">
      <c r="A143" s="451"/>
      <c r="B143" s="456" t="s">
        <v>138</v>
      </c>
      <c r="C143" s="457"/>
      <c r="D143" s="88"/>
      <c r="E143"/>
      <c r="F143" s="94">
        <f>+F141-F142</f>
        <v>0</v>
      </c>
      <c r="G143" s="94">
        <f>+G141-G142</f>
        <v>0</v>
      </c>
      <c r="H143" s="11"/>
      <c r="I143" s="104"/>
      <c r="J143" s="13"/>
    </row>
    <row r="144" spans="1:13" customFormat="1" ht="15" customHeight="1" x14ac:dyDescent="0.3">
      <c r="A144" s="477" t="s">
        <v>181</v>
      </c>
      <c r="B144" s="477"/>
      <c r="C144" s="477"/>
      <c r="F144" s="111"/>
      <c r="G144" s="111"/>
      <c r="J144" s="124"/>
      <c r="K144" s="123"/>
    </row>
    <row r="145" spans="1:11" ht="24" customHeight="1" x14ac:dyDescent="0.25">
      <c r="A145" s="460" t="s">
        <v>94</v>
      </c>
      <c r="B145" s="460"/>
      <c r="C145" s="460"/>
      <c r="D145" s="460"/>
      <c r="E145" s="460"/>
      <c r="F145" s="460"/>
      <c r="G145" s="460"/>
      <c r="H145" s="460"/>
      <c r="I145" s="460"/>
    </row>
    <row r="146" spans="1:11" ht="13.2" customHeight="1" x14ac:dyDescent="0.25">
      <c r="A146" s="450" t="s">
        <v>45</v>
      </c>
      <c r="B146" s="450"/>
      <c r="C146" s="450"/>
      <c r="D146" s="450"/>
      <c r="E146" s="450"/>
      <c r="F146" s="450"/>
      <c r="G146" s="450"/>
      <c r="H146" s="450"/>
      <c r="I146" s="450"/>
    </row>
    <row r="147" spans="1:11" ht="13.2" customHeight="1" x14ac:dyDescent="0.25">
      <c r="A147" s="450" t="s">
        <v>46</v>
      </c>
      <c r="B147" s="450"/>
      <c r="C147" s="450"/>
      <c r="D147" s="450"/>
      <c r="E147" s="450"/>
      <c r="F147" s="450"/>
      <c r="G147" s="450"/>
      <c r="H147" s="450"/>
      <c r="I147" s="450"/>
    </row>
    <row r="148" spans="1:11" ht="13.2" customHeight="1" x14ac:dyDescent="0.25">
      <c r="A148" s="450" t="s">
        <v>126</v>
      </c>
      <c r="B148" s="450"/>
      <c r="C148" s="450"/>
      <c r="D148" s="450"/>
      <c r="E148" s="450"/>
      <c r="F148" s="450"/>
      <c r="G148" s="450"/>
      <c r="H148" s="450"/>
      <c r="I148" s="450"/>
      <c r="K148" s="2"/>
    </row>
    <row r="149" spans="1:11" ht="13.2" customHeight="1" x14ac:dyDescent="0.25">
      <c r="A149" s="450" t="s">
        <v>81</v>
      </c>
      <c r="B149" s="450"/>
      <c r="C149" s="450"/>
      <c r="D149" s="450"/>
      <c r="E149" s="450"/>
      <c r="F149" s="450"/>
      <c r="G149" s="450"/>
      <c r="H149" s="450"/>
      <c r="I149" s="450"/>
      <c r="K149" s="2"/>
    </row>
    <row r="150" spans="1:11" ht="13.2" customHeight="1" x14ac:dyDescent="0.25">
      <c r="A150" s="450" t="s">
        <v>82</v>
      </c>
      <c r="B150" s="450"/>
      <c r="C150" s="450"/>
      <c r="D150" s="450"/>
      <c r="E150" s="450"/>
      <c r="F150" s="450"/>
      <c r="G150" s="450"/>
      <c r="H150" s="450"/>
      <c r="I150" s="450"/>
      <c r="K150" s="2"/>
    </row>
    <row r="151" spans="1:11" x14ac:dyDescent="0.25">
      <c r="A151" s="450" t="s">
        <v>83</v>
      </c>
      <c r="B151" s="450"/>
      <c r="C151" s="450"/>
      <c r="D151" s="450"/>
      <c r="E151" s="450"/>
      <c r="F151" s="450"/>
      <c r="G151" s="450"/>
      <c r="H151" s="450"/>
      <c r="I151" s="450"/>
      <c r="K151" s="2"/>
    </row>
    <row r="152" spans="1:11" x14ac:dyDescent="0.25">
      <c r="A152" s="450" t="s">
        <v>150</v>
      </c>
      <c r="B152" s="450"/>
      <c r="C152" s="450"/>
      <c r="D152" s="336"/>
      <c r="E152" s="336"/>
      <c r="F152" s="336"/>
      <c r="G152" s="336"/>
      <c r="H152" s="336"/>
      <c r="I152" s="336"/>
      <c r="K152" s="2"/>
    </row>
    <row r="153" spans="1:11" ht="24" customHeight="1" x14ac:dyDescent="0.25">
      <c r="A153" s="450" t="s">
        <v>149</v>
      </c>
      <c r="B153" s="450"/>
      <c r="C153" s="450"/>
      <c r="D153" s="450"/>
      <c r="E153" s="450"/>
      <c r="F153" s="450"/>
      <c r="G153" s="450"/>
      <c r="H153" s="450"/>
      <c r="I153" s="450"/>
      <c r="K153" s="2"/>
    </row>
    <row r="154" spans="1:11" ht="22.2" customHeight="1" x14ac:dyDescent="0.25">
      <c r="A154" s="450" t="s">
        <v>194</v>
      </c>
      <c r="B154" s="450"/>
      <c r="C154" s="450"/>
      <c r="D154" s="450"/>
      <c r="E154" s="450"/>
      <c r="F154" s="450"/>
      <c r="G154" s="450"/>
      <c r="H154" s="450"/>
      <c r="I154" s="450"/>
      <c r="K154" s="2"/>
    </row>
    <row r="155" spans="1:11" ht="18.600000000000001" customHeight="1" x14ac:dyDescent="0.25">
      <c r="A155" s="450" t="s">
        <v>153</v>
      </c>
      <c r="B155" s="450"/>
      <c r="C155" s="450"/>
      <c r="D155" s="450"/>
      <c r="E155" s="450"/>
      <c r="F155" s="450"/>
      <c r="G155" s="450"/>
      <c r="H155" s="336"/>
      <c r="I155" s="336"/>
      <c r="K155" s="2"/>
    </row>
    <row r="156" spans="1:11" x14ac:dyDescent="0.25">
      <c r="A156" s="450" t="s">
        <v>187</v>
      </c>
      <c r="B156" s="450"/>
      <c r="C156" s="450"/>
      <c r="D156" s="450"/>
      <c r="E156" s="450"/>
      <c r="F156" s="450"/>
      <c r="G156" s="450"/>
      <c r="H156" s="169"/>
      <c r="I156" s="169"/>
    </row>
    <row r="157" spans="1:11" x14ac:dyDescent="0.25">
      <c r="A157" s="336"/>
      <c r="B157" s="336"/>
      <c r="C157" s="336"/>
      <c r="D157" s="336"/>
      <c r="E157" s="336"/>
      <c r="F157" s="336"/>
      <c r="G157" s="336"/>
      <c r="H157" s="169"/>
      <c r="I157" s="169"/>
    </row>
    <row r="158" spans="1:11" ht="15" customHeight="1" x14ac:dyDescent="0.25">
      <c r="A158" s="458" t="s">
        <v>35</v>
      </c>
      <c r="B158" s="458"/>
      <c r="C158" s="458"/>
      <c r="D158" s="169"/>
      <c r="E158" s="169"/>
      <c r="F158" s="169"/>
      <c r="G158" s="169"/>
      <c r="H158" s="7"/>
      <c r="I158" s="22"/>
    </row>
    <row r="159" spans="1:11" ht="15" customHeight="1" x14ac:dyDescent="0.25">
      <c r="A159" s="458" t="s">
        <v>180</v>
      </c>
      <c r="B159" s="458"/>
      <c r="C159" s="458"/>
      <c r="D159" s="458"/>
      <c r="E159" s="458"/>
      <c r="F159" s="458"/>
      <c r="G159" s="21"/>
      <c r="H159" s="25"/>
      <c r="I159" s="25"/>
    </row>
    <row r="160" spans="1:11" ht="15" customHeight="1" x14ac:dyDescent="0.25">
      <c r="A160" s="458" t="s">
        <v>68</v>
      </c>
      <c r="B160" s="458"/>
      <c r="C160" s="458"/>
      <c r="D160" s="458"/>
      <c r="E160" s="458"/>
      <c r="F160" s="458"/>
      <c r="G160" s="25"/>
      <c r="H160" s="25"/>
      <c r="I160" s="25"/>
    </row>
    <row r="161" spans="1:9" x14ac:dyDescent="0.25">
      <c r="A161" s="458" t="s">
        <v>9</v>
      </c>
      <c r="B161" s="458"/>
      <c r="C161" s="458"/>
      <c r="D161" s="458"/>
      <c r="E161" s="458"/>
      <c r="F161" s="458"/>
      <c r="G161" s="25"/>
      <c r="H161" s="25"/>
      <c r="I161" s="25"/>
    </row>
    <row r="162" spans="1:9" x14ac:dyDescent="0.25">
      <c r="C162" s="25"/>
      <c r="D162" s="25"/>
      <c r="E162" s="24"/>
      <c r="F162" s="24"/>
      <c r="G162" s="25"/>
    </row>
  </sheetData>
  <mergeCells count="67">
    <mergeCell ref="A95:A96"/>
    <mergeCell ref="B95:B96"/>
    <mergeCell ref="A152:C152"/>
    <mergeCell ref="A155:G155"/>
    <mergeCell ref="A138:A143"/>
    <mergeCell ref="B138:C138"/>
    <mergeCell ref="B139:C139"/>
    <mergeCell ref="B140:C140"/>
    <mergeCell ref="B141:C141"/>
    <mergeCell ref="B142:C142"/>
    <mergeCell ref="B143:C143"/>
    <mergeCell ref="A100:I100"/>
    <mergeCell ref="A104:A136"/>
    <mergeCell ref="B104:B125"/>
    <mergeCell ref="I104:I125"/>
    <mergeCell ref="B136:C136"/>
    <mergeCell ref="A159:F159"/>
    <mergeCell ref="A160:C160"/>
    <mergeCell ref="D160:F160"/>
    <mergeCell ref="A161:C161"/>
    <mergeCell ref="D161:F161"/>
    <mergeCell ref="A158:C158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6:G156"/>
    <mergeCell ref="A51:C51"/>
    <mergeCell ref="A54:C54"/>
    <mergeCell ref="A57:A83"/>
    <mergeCell ref="B57:B79"/>
    <mergeCell ref="B81:B83"/>
    <mergeCell ref="B127:B129"/>
    <mergeCell ref="I127:I129"/>
    <mergeCell ref="B131:B133"/>
    <mergeCell ref="I131:I133"/>
    <mergeCell ref="B135:C135"/>
    <mergeCell ref="A93:C93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A86:C86"/>
    <mergeCell ref="A88:A90"/>
    <mergeCell ref="B88:B90"/>
    <mergeCell ref="A47:I47"/>
    <mergeCell ref="I10:I31"/>
    <mergeCell ref="B33:B35"/>
    <mergeCell ref="I33:I35"/>
    <mergeCell ref="A1:I1"/>
    <mergeCell ref="A2:I2"/>
    <mergeCell ref="A3:I3"/>
    <mergeCell ref="A4:I4"/>
    <mergeCell ref="A6:I6"/>
  </mergeCells>
  <conditionalFormatting sqref="H9"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38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4">
      <iconSet>
        <cfvo type="percent" val="0"/>
        <cfvo type="num" val="0.95"/>
        <cfvo type="num" val="1"/>
      </iconSet>
    </cfRule>
  </conditionalFormatting>
  <conditionalFormatting sqref="H17">
    <cfRule type="iconSet" priority="24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5">
      <iconSet>
        <cfvo type="percent" val="0"/>
        <cfvo type="num" val="0.95" gte="0"/>
        <cfvo type="num" val="0.99" gte="0"/>
      </iconSet>
    </cfRule>
  </conditionalFormatting>
  <conditionalFormatting sqref="H18">
    <cfRule type="iconSet" priority="23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1">
      <iconSet>
        <cfvo type="percent" val="0"/>
        <cfvo type="num" val="0.95"/>
        <cfvo type="num" val="1"/>
      </iconSet>
    </cfRule>
  </conditionalFormatting>
  <conditionalFormatting sqref="H23:H29">
    <cfRule type="iconSet" priority="55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0">
      <iconSet>
        <cfvo type="percent" val="0"/>
        <cfvo type="num" val="0.95"/>
        <cfvo type="num" val="1"/>
      </iconSet>
    </cfRule>
  </conditionalFormatting>
  <conditionalFormatting sqref="H31">
    <cfRule type="iconSet" priority="35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3">
      <iconSet>
        <cfvo type="percent" val="0"/>
        <cfvo type="num" val="0.95"/>
        <cfvo type="num" val="1"/>
      </iconSet>
    </cfRule>
  </conditionalFormatting>
  <conditionalFormatting sqref="H33:H37 H20:H22">
    <cfRule type="iconSet" priority="32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48">
      <iconSet>
        <cfvo type="percent" val="0"/>
        <cfvo type="num" val="0.95"/>
        <cfvo type="num" val="1"/>
      </iconSet>
    </cfRule>
  </conditionalFormatting>
  <conditionalFormatting sqref="H105:H110 H113">
    <cfRule type="iconSet" priority="46">
      <iconSet>
        <cfvo type="percent" val="0"/>
        <cfvo type="num" val="0.95"/>
        <cfvo type="num" val="1"/>
      </iconSet>
    </cfRule>
  </conditionalFormatting>
  <conditionalFormatting sqref="H111"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2"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353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3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4">
      <iconSet>
        <cfvo type="percent" val="0"/>
        <cfvo type="num" val="0.95"/>
        <cfvo type="num" val="1"/>
      </iconSet>
    </cfRule>
  </conditionalFormatting>
  <conditionalFormatting sqref="H123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7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</conditionalFormatting>
  <conditionalFormatting sqref="H125 H117:H122 H104:H110 H113">
    <cfRule type="iconSet" priority="51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7">
      <iconSet>
        <cfvo type="percent" val="0"/>
        <cfvo type="num" val="0.95"/>
        <cfvo type="num" val="1"/>
      </iconSet>
    </cfRule>
  </conditionalFormatting>
  <conditionalFormatting sqref="H127:H130 H114:H116 H134:H135">
    <cfRule type="iconSet" priority="52">
      <iconSet>
        <cfvo type="percent" val="0"/>
        <cfvo type="num" val="0.95"/>
        <cfvo type="num" val="1"/>
      </iconSet>
    </cfRule>
  </conditionalFormatting>
  <conditionalFormatting sqref="H131:H133">
    <cfRule type="iconSet" priority="3">
      <iconSet>
        <cfvo type="percent" val="0"/>
        <cfvo type="num" val="0.95" gte="0"/>
        <cfvo type="num" val="0.99" gte="0"/>
      </iconSet>
    </cfRule>
    <cfRule type="iconSet" priority="2">
      <iconSet>
        <cfvo type="percent" val="0"/>
        <cfvo type="num" val="0.95"/>
        <cfvo type="num" val="1"/>
      </iconSet>
    </cfRule>
    <cfRule type="iconSet" priority="1">
      <iconSet>
        <cfvo type="percent" val="0"/>
        <cfvo type="num" val="0.95"/>
        <cfvo type="num" val="1"/>
      </iconSet>
    </cfRule>
  </conditionalFormatting>
  <conditionalFormatting sqref="H137 H104:H110 H113:H122 H125:H130 H134:H135">
    <cfRule type="iconSet" priority="49">
      <iconSet>
        <cfvo type="percent" val="0"/>
        <cfvo type="num" val="0.95" gte="0"/>
        <cfvo type="num" val="0.99" gte="0"/>
      </iconSet>
    </cfRule>
  </conditionalFormatting>
  <conditionalFormatting sqref="H137 H127:H130 H114:H116 H134:H135">
    <cfRule type="iconSet" priority="45">
      <iconSet>
        <cfvo type="percent" val="0"/>
        <cfvo type="num" val="0.95"/>
        <cfvo type="num" val="1"/>
      </iconSet>
    </cfRule>
  </conditionalFormatting>
  <conditionalFormatting sqref="H138:H143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160"/>
  <sheetViews>
    <sheetView showGridLines="0" topLeftCell="A105" zoomScaleNormal="100" zoomScaleSheetLayoutView="85" workbookViewId="0">
      <selection activeCell="K114" sqref="K114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20.33203125" style="2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43" t="s">
        <v>52</v>
      </c>
      <c r="B1" s="443"/>
      <c r="C1" s="443"/>
      <c r="D1" s="443"/>
      <c r="E1" s="443"/>
      <c r="F1" s="443"/>
      <c r="G1" s="443"/>
      <c r="H1" s="443"/>
      <c r="I1" s="443"/>
    </row>
    <row r="2" spans="1:14" ht="17.399999999999999" x14ac:dyDescent="0.25">
      <c r="A2" s="444" t="s">
        <v>53</v>
      </c>
      <c r="B2" s="444"/>
      <c r="C2" s="444"/>
      <c r="D2" s="444"/>
      <c r="E2" s="444"/>
      <c r="F2" s="444"/>
      <c r="G2" s="444"/>
      <c r="H2" s="444"/>
      <c r="I2" s="444"/>
    </row>
    <row r="3" spans="1:14" ht="20.25" customHeight="1" x14ac:dyDescent="0.25">
      <c r="A3" s="445" t="s">
        <v>184</v>
      </c>
      <c r="B3" s="445"/>
      <c r="C3" s="445"/>
      <c r="D3" s="445"/>
      <c r="E3" s="445"/>
      <c r="F3" s="445"/>
      <c r="G3" s="445"/>
      <c r="H3" s="445"/>
      <c r="I3" s="445"/>
    </row>
    <row r="4" spans="1:14" ht="17.25" customHeight="1" x14ac:dyDescent="0.25">
      <c r="A4" s="446" t="s">
        <v>73</v>
      </c>
      <c r="B4" s="446"/>
      <c r="C4" s="446"/>
      <c r="D4" s="446"/>
      <c r="E4" s="446"/>
      <c r="F4" s="446"/>
      <c r="G4" s="446"/>
      <c r="H4" s="446"/>
      <c r="I4" s="446"/>
      <c r="K4" s="22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47" t="s">
        <v>42</v>
      </c>
      <c r="B6" s="448"/>
      <c r="C6" s="448"/>
      <c r="D6" s="448"/>
      <c r="E6" s="448"/>
      <c r="F6" s="448"/>
      <c r="G6" s="448"/>
      <c r="H6" s="448"/>
      <c r="I6" s="449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142</v>
      </c>
      <c r="E8" s="6"/>
      <c r="F8" s="43" t="s">
        <v>140</v>
      </c>
      <c r="G8" s="43" t="s">
        <v>141</v>
      </c>
      <c r="H8" s="6"/>
      <c r="I8" s="43" t="s">
        <v>143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33" t="s">
        <v>20</v>
      </c>
      <c r="B10" s="434" t="s">
        <v>21</v>
      </c>
      <c r="C10" s="99" t="s">
        <v>1</v>
      </c>
      <c r="D10" s="131">
        <f t="shared" ref="D10:D20" si="0">D104</f>
        <v>0</v>
      </c>
      <c r="E10" s="116"/>
      <c r="F10" s="131">
        <f t="shared" ref="F10" si="1">F104</f>
        <v>0</v>
      </c>
      <c r="G10" s="131">
        <f>G104-G57</f>
        <v>0</v>
      </c>
      <c r="H10" s="11"/>
      <c r="I10" s="437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33"/>
      <c r="B11" s="435"/>
      <c r="C11" s="100" t="s">
        <v>43</v>
      </c>
      <c r="D11" s="37">
        <f t="shared" si="0"/>
        <v>0</v>
      </c>
      <c r="E11" s="116"/>
      <c r="F11" s="37">
        <f>F105</f>
        <v>0</v>
      </c>
      <c r="G11" s="37">
        <f>G105-G58</f>
        <v>0</v>
      </c>
      <c r="I11" s="438"/>
      <c r="J11" s="5"/>
      <c r="K11" s="122"/>
      <c r="L11" s="122"/>
      <c r="M11" s="122"/>
      <c r="N11" s="122"/>
    </row>
    <row r="12" spans="1:14" s="199" customFormat="1" ht="15.9" customHeight="1" outlineLevel="1" x14ac:dyDescent="0.25">
      <c r="A12" s="433"/>
      <c r="B12" s="435"/>
      <c r="C12" s="196" t="s">
        <v>179</v>
      </c>
      <c r="D12" s="197">
        <f t="shared" si="0"/>
        <v>0</v>
      </c>
      <c r="E12" s="197"/>
      <c r="F12" s="197">
        <f>F106</f>
        <v>0</v>
      </c>
      <c r="G12" s="197">
        <f>G106</f>
        <v>0</v>
      </c>
      <c r="I12" s="438"/>
      <c r="J12" s="198"/>
      <c r="K12" s="202"/>
      <c r="L12" s="202"/>
      <c r="M12" s="202"/>
      <c r="N12" s="202"/>
    </row>
    <row r="13" spans="1:14" ht="15.9" customHeight="1" outlineLevel="1" x14ac:dyDescent="0.25">
      <c r="A13" s="433"/>
      <c r="B13" s="435"/>
      <c r="C13" s="100" t="s">
        <v>15</v>
      </c>
      <c r="D13" s="37">
        <f t="shared" si="0"/>
        <v>0</v>
      </c>
      <c r="E13" s="116"/>
      <c r="F13" s="37">
        <f t="shared" ref="F13:F20" si="2">F107</f>
        <v>0</v>
      </c>
      <c r="G13" s="37">
        <f t="shared" ref="G13:G20" si="3">G107-G59</f>
        <v>0</v>
      </c>
      <c r="I13" s="438"/>
      <c r="K13" s="122"/>
      <c r="L13" s="122"/>
      <c r="M13" s="122"/>
      <c r="N13" s="122"/>
    </row>
    <row r="14" spans="1:14" ht="15.9" customHeight="1" outlineLevel="1" x14ac:dyDescent="0.25">
      <c r="A14" s="433"/>
      <c r="B14" s="435"/>
      <c r="C14" s="100" t="s">
        <v>178</v>
      </c>
      <c r="D14" s="147">
        <f t="shared" si="0"/>
        <v>0</v>
      </c>
      <c r="E14" s="117"/>
      <c r="F14" s="37">
        <f t="shared" si="2"/>
        <v>0</v>
      </c>
      <c r="G14" s="147">
        <f t="shared" si="3"/>
        <v>0</v>
      </c>
      <c r="H14" s="69"/>
      <c r="I14" s="438"/>
      <c r="K14" s="122"/>
      <c r="L14" s="122"/>
      <c r="M14" s="122"/>
      <c r="N14" s="122"/>
    </row>
    <row r="15" spans="1:14" ht="15.9" customHeight="1" outlineLevel="1" x14ac:dyDescent="0.25">
      <c r="A15" s="433"/>
      <c r="B15" s="435"/>
      <c r="C15" s="101" t="s">
        <v>14</v>
      </c>
      <c r="D15" s="37">
        <f t="shared" si="0"/>
        <v>0</v>
      </c>
      <c r="E15" s="116"/>
      <c r="F15" s="37">
        <f t="shared" si="2"/>
        <v>0</v>
      </c>
      <c r="G15" s="37">
        <f t="shared" si="3"/>
        <v>0</v>
      </c>
      <c r="I15" s="438"/>
      <c r="K15" s="122"/>
      <c r="L15" s="122"/>
      <c r="M15" s="122"/>
      <c r="N15" s="122"/>
    </row>
    <row r="16" spans="1:14" ht="15.9" customHeight="1" outlineLevel="1" x14ac:dyDescent="0.25">
      <c r="A16" s="433"/>
      <c r="B16" s="435"/>
      <c r="C16" s="101" t="s">
        <v>13</v>
      </c>
      <c r="D16" s="37">
        <f t="shared" si="0"/>
        <v>0</v>
      </c>
      <c r="E16" s="116"/>
      <c r="F16" s="37">
        <f t="shared" si="2"/>
        <v>0</v>
      </c>
      <c r="G16" s="37">
        <f t="shared" si="3"/>
        <v>0</v>
      </c>
      <c r="I16" s="438"/>
      <c r="K16" s="122"/>
      <c r="L16" s="122"/>
      <c r="M16" s="122"/>
      <c r="N16" s="122"/>
    </row>
    <row r="17" spans="1:14" ht="15.9" customHeight="1" outlineLevel="1" x14ac:dyDescent="0.25">
      <c r="A17" s="433"/>
      <c r="B17" s="435"/>
      <c r="C17" s="101" t="s">
        <v>12</v>
      </c>
      <c r="D17" s="37">
        <f t="shared" si="0"/>
        <v>0</v>
      </c>
      <c r="E17" s="116"/>
      <c r="F17" s="37">
        <f t="shared" si="2"/>
        <v>0</v>
      </c>
      <c r="G17" s="37">
        <f t="shared" si="3"/>
        <v>0</v>
      </c>
      <c r="I17" s="438"/>
      <c r="K17" s="122"/>
      <c r="L17" s="122"/>
      <c r="M17" s="122"/>
      <c r="N17" s="122"/>
    </row>
    <row r="18" spans="1:14" ht="15.9" customHeight="1" outlineLevel="1" x14ac:dyDescent="0.25">
      <c r="A18" s="433"/>
      <c r="B18" s="435"/>
      <c r="C18" s="101" t="s">
        <v>63</v>
      </c>
      <c r="D18" s="37">
        <f t="shared" si="0"/>
        <v>0</v>
      </c>
      <c r="E18" s="116"/>
      <c r="F18" s="37">
        <f t="shared" si="2"/>
        <v>0</v>
      </c>
      <c r="G18" s="37">
        <f t="shared" si="3"/>
        <v>0</v>
      </c>
      <c r="I18" s="438"/>
      <c r="K18" s="122"/>
      <c r="L18" s="122"/>
      <c r="M18" s="122"/>
      <c r="N18" s="122"/>
    </row>
    <row r="19" spans="1:14" ht="15.9" customHeight="1" outlineLevel="1" x14ac:dyDescent="0.25">
      <c r="A19" s="433"/>
      <c r="B19" s="435"/>
      <c r="C19" s="101" t="s">
        <v>67</v>
      </c>
      <c r="D19" s="37">
        <f t="shared" si="0"/>
        <v>0</v>
      </c>
      <c r="E19" s="116"/>
      <c r="F19" s="37">
        <f t="shared" si="2"/>
        <v>0</v>
      </c>
      <c r="G19" s="37">
        <f t="shared" si="3"/>
        <v>0</v>
      </c>
      <c r="I19" s="438"/>
      <c r="K19" s="122"/>
      <c r="L19" s="122"/>
      <c r="M19" s="122"/>
      <c r="N19" s="122"/>
    </row>
    <row r="20" spans="1:14" ht="15.9" customHeight="1" x14ac:dyDescent="0.25">
      <c r="A20" s="433"/>
      <c r="B20" s="435"/>
      <c r="C20" s="102" t="s">
        <v>151</v>
      </c>
      <c r="D20" s="37">
        <f t="shared" si="0"/>
        <v>0</v>
      </c>
      <c r="E20" s="116"/>
      <c r="F20" s="37">
        <f t="shared" si="2"/>
        <v>0</v>
      </c>
      <c r="G20" s="147">
        <f t="shared" si="3"/>
        <v>0</v>
      </c>
      <c r="H20" s="11"/>
      <c r="I20" s="438"/>
      <c r="J20" s="12"/>
      <c r="K20" s="122"/>
      <c r="L20" s="122"/>
      <c r="M20" s="122"/>
      <c r="N20" s="122"/>
    </row>
    <row r="21" spans="1:14" ht="15.9" customHeight="1" x14ac:dyDescent="0.25">
      <c r="A21" s="433"/>
      <c r="B21" s="435"/>
      <c r="C21" s="102" t="s">
        <v>41</v>
      </c>
      <c r="D21" s="37">
        <f>D115</f>
        <v>0</v>
      </c>
      <c r="E21" s="116"/>
      <c r="F21" s="37">
        <f t="shared" ref="F21:F30" si="4">F115</f>
        <v>0</v>
      </c>
      <c r="G21" s="147">
        <f t="shared" ref="G21:G27" si="5">G115-G67</f>
        <v>0</v>
      </c>
      <c r="H21" s="11"/>
      <c r="I21" s="438"/>
      <c r="J21" s="12"/>
      <c r="K21" s="122"/>
      <c r="L21" s="122"/>
      <c r="M21" s="122"/>
      <c r="N21" s="122"/>
    </row>
    <row r="22" spans="1:14" s="5" customFormat="1" ht="15.9" customHeight="1" x14ac:dyDescent="0.25">
      <c r="A22" s="433"/>
      <c r="B22" s="435"/>
      <c r="C22" s="103" t="s">
        <v>124</v>
      </c>
      <c r="D22" s="37">
        <f t="shared" ref="D22:D30" si="6">D116</f>
        <v>0</v>
      </c>
      <c r="E22" s="116"/>
      <c r="F22" s="37">
        <f t="shared" si="4"/>
        <v>0</v>
      </c>
      <c r="G22" s="147">
        <f t="shared" si="5"/>
        <v>0</v>
      </c>
      <c r="H22" s="7"/>
      <c r="I22" s="438"/>
      <c r="K22" s="122"/>
      <c r="L22" s="122"/>
      <c r="M22" s="122"/>
      <c r="N22" s="122"/>
    </row>
    <row r="23" spans="1:14" ht="15.9" customHeight="1" x14ac:dyDescent="0.25">
      <c r="A23" s="433"/>
      <c r="B23" s="435"/>
      <c r="C23" s="103" t="s">
        <v>5</v>
      </c>
      <c r="D23" s="37">
        <f t="shared" si="6"/>
        <v>0</v>
      </c>
      <c r="E23" s="116"/>
      <c r="F23" s="37">
        <f t="shared" si="4"/>
        <v>0</v>
      </c>
      <c r="G23" s="147">
        <f t="shared" si="5"/>
        <v>0</v>
      </c>
      <c r="H23" s="11"/>
      <c r="I23" s="438"/>
      <c r="J23" s="5"/>
      <c r="K23" s="122"/>
      <c r="L23" s="122"/>
      <c r="M23" s="122"/>
      <c r="N23" s="122"/>
    </row>
    <row r="24" spans="1:14" ht="15.9" customHeight="1" x14ac:dyDescent="0.25">
      <c r="A24" s="433"/>
      <c r="B24" s="435"/>
      <c r="C24" s="103" t="s">
        <v>6</v>
      </c>
      <c r="D24" s="37">
        <f t="shared" si="6"/>
        <v>0</v>
      </c>
      <c r="E24" s="116"/>
      <c r="F24" s="37">
        <f t="shared" si="4"/>
        <v>0</v>
      </c>
      <c r="G24" s="147">
        <f t="shared" si="5"/>
        <v>0</v>
      </c>
      <c r="H24" s="11"/>
      <c r="I24" s="438"/>
      <c r="J24" s="5"/>
      <c r="K24" s="122"/>
      <c r="L24" s="122"/>
      <c r="M24" s="122"/>
      <c r="N24" s="122"/>
    </row>
    <row r="25" spans="1:14" ht="15.9" customHeight="1" x14ac:dyDescent="0.25">
      <c r="A25" s="433"/>
      <c r="B25" s="435"/>
      <c r="C25" s="103" t="s">
        <v>16</v>
      </c>
      <c r="D25" s="37">
        <f t="shared" si="6"/>
        <v>0</v>
      </c>
      <c r="E25" s="116"/>
      <c r="F25" s="37">
        <f t="shared" si="4"/>
        <v>0</v>
      </c>
      <c r="G25" s="147">
        <f t="shared" si="5"/>
        <v>0</v>
      </c>
      <c r="H25" s="11"/>
      <c r="I25" s="438"/>
      <c r="J25" s="15"/>
      <c r="K25" s="122"/>
      <c r="L25" s="122"/>
      <c r="M25" s="122"/>
      <c r="N25" s="122"/>
    </row>
    <row r="26" spans="1:14" ht="15.9" customHeight="1" x14ac:dyDescent="0.25">
      <c r="A26" s="433"/>
      <c r="B26" s="435"/>
      <c r="C26" s="103" t="s">
        <v>7</v>
      </c>
      <c r="D26" s="37">
        <f t="shared" si="6"/>
        <v>0</v>
      </c>
      <c r="E26" s="116"/>
      <c r="F26" s="37">
        <f t="shared" si="4"/>
        <v>0</v>
      </c>
      <c r="G26" s="147">
        <f t="shared" si="5"/>
        <v>0</v>
      </c>
      <c r="H26" s="11"/>
      <c r="I26" s="438"/>
      <c r="J26" s="5"/>
      <c r="K26" s="122"/>
      <c r="L26" s="122"/>
      <c r="M26" s="122"/>
      <c r="N26" s="122"/>
    </row>
    <row r="27" spans="1:14" ht="15.9" customHeight="1" x14ac:dyDescent="0.25">
      <c r="A27" s="433"/>
      <c r="B27" s="435"/>
      <c r="C27" s="103" t="s">
        <v>17</v>
      </c>
      <c r="D27" s="37">
        <f t="shared" si="6"/>
        <v>0</v>
      </c>
      <c r="E27" s="116"/>
      <c r="F27" s="37">
        <f t="shared" si="4"/>
        <v>0</v>
      </c>
      <c r="G27" s="147">
        <f t="shared" si="5"/>
        <v>0</v>
      </c>
      <c r="H27" s="11"/>
      <c r="I27" s="438"/>
      <c r="K27" s="122"/>
      <c r="L27" s="122"/>
      <c r="M27" s="122"/>
      <c r="N27" s="122"/>
    </row>
    <row r="28" spans="1:14" ht="15.9" customHeight="1" x14ac:dyDescent="0.25">
      <c r="A28" s="433"/>
      <c r="B28" s="435"/>
      <c r="C28" s="103" t="s">
        <v>57</v>
      </c>
      <c r="D28" s="37">
        <f t="shared" si="6"/>
        <v>0</v>
      </c>
      <c r="E28" s="116"/>
      <c r="F28" s="37">
        <f t="shared" si="4"/>
        <v>0</v>
      </c>
      <c r="G28" s="147">
        <f>G122-G76</f>
        <v>0</v>
      </c>
      <c r="H28" s="11"/>
      <c r="I28" s="438"/>
      <c r="K28" s="122"/>
      <c r="L28" s="122"/>
      <c r="M28" s="122"/>
      <c r="N28" s="122"/>
    </row>
    <row r="29" spans="1:14" ht="15.9" customHeight="1" x14ac:dyDescent="0.25">
      <c r="A29" s="433"/>
      <c r="B29" s="435"/>
      <c r="C29" s="103" t="s">
        <v>58</v>
      </c>
      <c r="D29" s="37">
        <f t="shared" si="6"/>
        <v>0</v>
      </c>
      <c r="E29" s="116"/>
      <c r="F29" s="37">
        <f t="shared" si="4"/>
        <v>0</v>
      </c>
      <c r="G29" s="147">
        <f>G123-G77</f>
        <v>0</v>
      </c>
      <c r="H29" s="11"/>
      <c r="I29" s="438"/>
      <c r="K29" s="122"/>
      <c r="L29" s="122"/>
      <c r="M29" s="122"/>
      <c r="N29" s="122"/>
    </row>
    <row r="30" spans="1:14" ht="15.9" customHeight="1" x14ac:dyDescent="0.25">
      <c r="A30" s="433"/>
      <c r="B30" s="435"/>
      <c r="C30" s="73" t="s">
        <v>74</v>
      </c>
      <c r="D30" s="37">
        <f t="shared" si="6"/>
        <v>0</v>
      </c>
      <c r="E30" s="116"/>
      <c r="F30" s="37">
        <f t="shared" si="4"/>
        <v>0</v>
      </c>
      <c r="G30" s="147">
        <f>G124-G78</f>
        <v>0</v>
      </c>
      <c r="H30" s="7"/>
      <c r="I30" s="438"/>
      <c r="J30" s="5"/>
      <c r="K30" s="122"/>
      <c r="L30" s="122"/>
      <c r="M30" s="122"/>
      <c r="N30" s="122"/>
    </row>
    <row r="31" spans="1:14" s="7" customFormat="1" ht="18" customHeight="1" x14ac:dyDescent="0.3">
      <c r="A31" s="433"/>
      <c r="B31" s="436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39"/>
      <c r="J31" s="16"/>
      <c r="K31" s="132"/>
      <c r="L31" s="132"/>
      <c r="M31" s="132"/>
      <c r="N31" s="132"/>
    </row>
    <row r="32" spans="1:14" ht="6.6" customHeight="1" x14ac:dyDescent="0.3">
      <c r="A32" s="433"/>
      <c r="B32" s="22"/>
      <c r="C32" s="35"/>
      <c r="D32" s="18"/>
      <c r="E32" s="18"/>
      <c r="F32" s="18"/>
      <c r="G32" s="18"/>
      <c r="H32" s="7"/>
      <c r="I32" s="36"/>
      <c r="J32" s="5"/>
      <c r="K32" s="132"/>
      <c r="L32" s="132"/>
      <c r="M32" s="132"/>
      <c r="N32" s="132"/>
    </row>
    <row r="33" spans="1:14" ht="18.75" customHeight="1" x14ac:dyDescent="0.25">
      <c r="A33" s="433"/>
      <c r="B33" s="440" t="s">
        <v>22</v>
      </c>
      <c r="C33" s="38" t="s">
        <v>38</v>
      </c>
      <c r="D33" s="39">
        <f>D127</f>
        <v>0</v>
      </c>
      <c r="E33" s="119"/>
      <c r="F33" s="39">
        <f>F127</f>
        <v>0</v>
      </c>
      <c r="G33" s="39">
        <f>G127-G81</f>
        <v>0</v>
      </c>
      <c r="H33" s="7"/>
      <c r="I33" s="437" t="e">
        <f>+G35/G40</f>
        <v>#DIV/0!</v>
      </c>
      <c r="K33" s="132"/>
      <c r="L33" s="132"/>
      <c r="M33" s="132"/>
      <c r="N33" s="132"/>
    </row>
    <row r="34" spans="1:14" ht="18.75" customHeight="1" x14ac:dyDescent="0.25">
      <c r="A34" s="433"/>
      <c r="B34" s="441"/>
      <c r="C34" s="40" t="s">
        <v>39</v>
      </c>
      <c r="D34" s="37">
        <f>D128</f>
        <v>0</v>
      </c>
      <c r="E34" s="119"/>
      <c r="F34" s="37">
        <f>F128</f>
        <v>0</v>
      </c>
      <c r="G34" s="37">
        <f>G128-G82</f>
        <v>0</v>
      </c>
      <c r="H34" s="7"/>
      <c r="I34" s="438"/>
      <c r="K34" s="132"/>
      <c r="L34" s="132"/>
      <c r="M34" s="132"/>
      <c r="N34" s="132"/>
    </row>
    <row r="35" spans="1:14" s="7" customFormat="1" ht="18.75" customHeight="1" x14ac:dyDescent="0.25">
      <c r="A35" s="433"/>
      <c r="B35" s="442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39"/>
      <c r="K35" s="122"/>
      <c r="L35" s="132"/>
    </row>
    <row r="36" spans="1:14" s="7" customFormat="1" ht="15.6" x14ac:dyDescent="0.3">
      <c r="A36" s="433"/>
      <c r="B36" s="22"/>
      <c r="C36" s="19"/>
      <c r="D36" s="95"/>
      <c r="E36" s="95"/>
      <c r="F36" s="95"/>
      <c r="G36" s="95"/>
      <c r="H36" s="11"/>
      <c r="I36" s="36"/>
      <c r="K36" s="122"/>
      <c r="L36" s="132"/>
    </row>
    <row r="37" spans="1:14" s="7" customFormat="1" ht="15.75" customHeight="1" x14ac:dyDescent="0.3">
      <c r="A37" s="433"/>
      <c r="B37" s="425" t="s">
        <v>24</v>
      </c>
      <c r="C37" s="425"/>
      <c r="D37" s="50">
        <f t="shared" ref="D37:F37" si="7">D40-D38</f>
        <v>0</v>
      </c>
      <c r="F37" s="50">
        <f t="shared" si="7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33"/>
      <c r="B38" s="425" t="s">
        <v>25</v>
      </c>
      <c r="C38" s="425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26" t="s">
        <v>26</v>
      </c>
      <c r="B40" s="427" t="s">
        <v>75</v>
      </c>
      <c r="C40" s="428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363"/>
      <c r="J40" s="364"/>
      <c r="K40" s="364"/>
      <c r="L40" s="26"/>
    </row>
    <row r="41" spans="1:14" ht="14.25" customHeight="1" x14ac:dyDescent="0.25">
      <c r="A41" s="426"/>
      <c r="B41" s="429" t="s">
        <v>49</v>
      </c>
      <c r="C41" s="430"/>
      <c r="D41" s="41"/>
      <c r="E41" s="7"/>
      <c r="F41" s="223">
        <f>F139</f>
        <v>0</v>
      </c>
      <c r="G41" s="223">
        <f>G139</f>
        <v>0</v>
      </c>
      <c r="H41" s="11"/>
      <c r="I41" s="104"/>
      <c r="K41" s="2"/>
      <c r="L41" s="26"/>
    </row>
    <row r="42" spans="1:14" ht="14.25" customHeight="1" x14ac:dyDescent="0.25">
      <c r="A42" s="426"/>
      <c r="B42" s="429" t="s">
        <v>50</v>
      </c>
      <c r="C42" s="430"/>
      <c r="D42" s="41"/>
      <c r="E42" s="7"/>
      <c r="F42" s="223">
        <f>F140</f>
        <v>0</v>
      </c>
      <c r="G42" s="223">
        <f>G140</f>
        <v>0</v>
      </c>
      <c r="H42" s="11"/>
      <c r="I42" s="104"/>
      <c r="K42" s="2"/>
      <c r="L42" s="26"/>
    </row>
    <row r="43" spans="1:14" ht="25.5" customHeight="1" x14ac:dyDescent="0.25">
      <c r="A43" s="426"/>
      <c r="B43" s="427" t="s">
        <v>76</v>
      </c>
      <c r="C43" s="428"/>
      <c r="D43" s="44">
        <f>+D40</f>
        <v>0</v>
      </c>
      <c r="E43" s="62"/>
      <c r="F43" s="46">
        <f t="shared" ref="F43" si="8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26"/>
      <c r="B44" s="429" t="s">
        <v>77</v>
      </c>
      <c r="C44" s="430"/>
      <c r="D44" s="52"/>
      <c r="E44" s="62"/>
      <c r="F44" s="37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26"/>
      <c r="B45" s="431" t="s">
        <v>84</v>
      </c>
      <c r="C45" s="432"/>
      <c r="D45" s="44">
        <f>+D43</f>
        <v>0</v>
      </c>
      <c r="E45" s="62"/>
      <c r="F45" s="47">
        <f t="shared" ref="F45:G45" si="9">+F43-F44</f>
        <v>0</v>
      </c>
      <c r="G45" s="47">
        <f t="shared" si="9"/>
        <v>0</v>
      </c>
      <c r="H45" s="11"/>
      <c r="I45" s="62"/>
      <c r="K45" s="127"/>
      <c r="L45" s="26"/>
      <c r="M45" s="13"/>
    </row>
    <row r="46" spans="1:14" customFormat="1" ht="14.4" x14ac:dyDescent="0.3">
      <c r="K46" s="122"/>
      <c r="L46" s="128"/>
    </row>
    <row r="47" spans="1:14" customFormat="1" ht="27.75" customHeight="1" x14ac:dyDescent="0.3">
      <c r="A47" s="420" t="s">
        <v>48</v>
      </c>
      <c r="B47" s="421"/>
      <c r="C47" s="421"/>
      <c r="D47" s="421"/>
      <c r="E47" s="421"/>
      <c r="F47" s="421"/>
      <c r="G47" s="421"/>
      <c r="H47" s="421"/>
      <c r="I47" s="422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30" customHeight="1" x14ac:dyDescent="0.3">
      <c r="C49" s="42"/>
      <c r="D49" s="74" t="str">
        <f>D8</f>
        <v>Meta 
2025</v>
      </c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s="29" customFormat="1" ht="14.4" x14ac:dyDescent="0.3">
      <c r="C50" s="260"/>
      <c r="D50" s="174"/>
      <c r="F50" s="174"/>
      <c r="G50" s="174"/>
      <c r="I50" s="128"/>
      <c r="K50" s="122"/>
    </row>
    <row r="51" spans="1:12" s="29" customFormat="1" ht="15.6" x14ac:dyDescent="0.3">
      <c r="A51" s="419" t="s">
        <v>47</v>
      </c>
      <c r="B51" s="419"/>
      <c r="C51" s="419"/>
      <c r="D51" s="82">
        <f>D54+D86+D93</f>
        <v>0</v>
      </c>
      <c r="E51"/>
      <c r="F51" s="82">
        <f>F54+F86+F93</f>
        <v>0</v>
      </c>
      <c r="G51" s="82">
        <f>G54+G86+G93</f>
        <v>0</v>
      </c>
      <c r="I51" s="345"/>
      <c r="K51" s="122"/>
    </row>
    <row r="52" spans="1:12" s="29" customFormat="1" ht="9.4499999999999993" customHeight="1" x14ac:dyDescent="0.3">
      <c r="C52" s="260"/>
      <c r="D52" s="174"/>
      <c r="F52" s="174"/>
      <c r="G52" s="174"/>
      <c r="I52" s="128"/>
      <c r="K52" s="122"/>
    </row>
    <row r="53" spans="1:12" customFormat="1" ht="8.25" customHeight="1" x14ac:dyDescent="0.3">
      <c r="K53" s="122"/>
      <c r="L53" s="128"/>
    </row>
    <row r="54" spans="1:12" s="7" customFormat="1" ht="19.5" customHeight="1" x14ac:dyDescent="0.3">
      <c r="A54" s="423" t="s">
        <v>95</v>
      </c>
      <c r="B54" s="423"/>
      <c r="C54" s="424"/>
      <c r="D54" s="205"/>
      <c r="E54"/>
      <c r="F54" s="261">
        <f>SUM(F57:F83)</f>
        <v>0</v>
      </c>
      <c r="G54" s="261">
        <f>SUM(G66:G78)+G57+G83</f>
        <v>0</v>
      </c>
      <c r="H54"/>
      <c r="I54" s="190"/>
      <c r="J54" s="190"/>
      <c r="K54" s="122"/>
      <c r="L54" s="126"/>
    </row>
    <row r="55" spans="1:12" customFormat="1" ht="6" customHeight="1" x14ac:dyDescent="0.3">
      <c r="I55" s="128"/>
      <c r="J55" s="128"/>
      <c r="K55" s="122"/>
      <c r="L55" s="128"/>
    </row>
    <row r="56" spans="1:12" customFormat="1" ht="0.6" customHeight="1" outlineLevel="1" x14ac:dyDescent="0.3">
      <c r="I56" s="128"/>
      <c r="J56" s="128"/>
      <c r="K56" s="122"/>
      <c r="L56" s="128"/>
    </row>
    <row r="57" spans="1:12" s="5" customFormat="1" ht="15.9" customHeight="1" outlineLevel="2" x14ac:dyDescent="0.3">
      <c r="A57" s="459" t="s">
        <v>20</v>
      </c>
      <c r="B57" s="475" t="s">
        <v>21</v>
      </c>
      <c r="C57" s="64" t="s">
        <v>1</v>
      </c>
      <c r="D57" s="176"/>
      <c r="E57" s="66"/>
      <c r="F57" s="79">
        <v>0</v>
      </c>
      <c r="G57" s="79"/>
      <c r="H57"/>
      <c r="I57" s="129"/>
      <c r="J57" s="29"/>
      <c r="K57" s="205"/>
    </row>
    <row r="58" spans="1:12" s="5" customFormat="1" ht="15.9" customHeight="1" outlineLevel="2" x14ac:dyDescent="0.3">
      <c r="A58" s="459"/>
      <c r="B58" s="475"/>
      <c r="C58" s="68" t="s">
        <v>11</v>
      </c>
      <c r="D58" s="176"/>
      <c r="E58" s="66"/>
      <c r="F58" s="69">
        <v>0</v>
      </c>
      <c r="G58" s="69"/>
      <c r="H58"/>
      <c r="I58" s="129"/>
      <c r="J58" s="29"/>
      <c r="K58" s="205"/>
    </row>
    <row r="59" spans="1:12" s="5" customFormat="1" ht="15.9" customHeight="1" outlineLevel="2" x14ac:dyDescent="0.3">
      <c r="A59" s="459"/>
      <c r="B59" s="475"/>
      <c r="C59" s="68" t="s">
        <v>15</v>
      </c>
      <c r="D59" s="176"/>
      <c r="E59" s="66"/>
      <c r="F59" s="69">
        <v>0</v>
      </c>
      <c r="G59" s="69"/>
      <c r="H59"/>
      <c r="I59" s="129"/>
      <c r="J59" s="29"/>
      <c r="K59" s="205"/>
    </row>
    <row r="60" spans="1:12" s="5" customFormat="1" ht="15.9" customHeight="1" outlineLevel="2" x14ac:dyDescent="0.3">
      <c r="A60" s="459"/>
      <c r="B60" s="475"/>
      <c r="C60" s="68" t="s">
        <v>2</v>
      </c>
      <c r="D60" s="176"/>
      <c r="E60" s="66"/>
      <c r="F60" s="69">
        <v>0</v>
      </c>
      <c r="G60" s="69"/>
      <c r="H60"/>
      <c r="I60" s="129"/>
      <c r="J60" s="29"/>
      <c r="K60" s="205"/>
    </row>
    <row r="61" spans="1:12" s="5" customFormat="1" ht="15.9" customHeight="1" outlineLevel="2" x14ac:dyDescent="0.3">
      <c r="A61" s="459"/>
      <c r="B61" s="475"/>
      <c r="C61" s="71" t="s">
        <v>14</v>
      </c>
      <c r="D61" s="176"/>
      <c r="E61" s="66"/>
      <c r="F61" s="69">
        <v>0</v>
      </c>
      <c r="G61" s="69"/>
      <c r="H61"/>
      <c r="I61" s="129"/>
      <c r="J61" s="29"/>
      <c r="K61" s="205"/>
    </row>
    <row r="62" spans="1:12" s="5" customFormat="1" ht="15.9" customHeight="1" outlineLevel="2" x14ac:dyDescent="0.3">
      <c r="A62" s="459"/>
      <c r="B62" s="475"/>
      <c r="C62" s="71" t="s">
        <v>13</v>
      </c>
      <c r="D62" s="176"/>
      <c r="E62" s="66"/>
      <c r="F62" s="69">
        <v>0</v>
      </c>
      <c r="G62" s="69"/>
      <c r="H62"/>
      <c r="I62" s="129"/>
      <c r="J62" s="29"/>
      <c r="K62" s="205"/>
    </row>
    <row r="63" spans="1:12" s="5" customFormat="1" ht="15.9" customHeight="1" outlineLevel="2" x14ac:dyDescent="0.3">
      <c r="A63" s="459"/>
      <c r="B63" s="475"/>
      <c r="C63" s="71" t="s">
        <v>12</v>
      </c>
      <c r="D63" s="176"/>
      <c r="E63" s="66"/>
      <c r="F63" s="69">
        <v>0</v>
      </c>
      <c r="G63" s="69"/>
      <c r="H63"/>
      <c r="I63" s="129"/>
      <c r="J63" s="29"/>
      <c r="K63" s="205"/>
    </row>
    <row r="64" spans="1:12" s="5" customFormat="1" ht="15.9" customHeight="1" outlineLevel="2" x14ac:dyDescent="0.3">
      <c r="A64" s="459"/>
      <c r="B64" s="475"/>
      <c r="C64" s="71" t="s">
        <v>63</v>
      </c>
      <c r="D64" s="176"/>
      <c r="E64" s="66"/>
      <c r="F64" s="69">
        <v>0</v>
      </c>
      <c r="G64" s="69"/>
      <c r="H64"/>
      <c r="I64" s="129"/>
      <c r="J64" s="214"/>
      <c r="K64" s="205"/>
    </row>
    <row r="65" spans="1:11" s="5" customFormat="1" ht="15.9" customHeight="1" outlineLevel="2" x14ac:dyDescent="0.3">
      <c r="A65" s="459"/>
      <c r="B65" s="475"/>
      <c r="C65" s="71" t="s">
        <v>67</v>
      </c>
      <c r="D65" s="176"/>
      <c r="E65" s="66"/>
      <c r="F65" s="69">
        <v>0</v>
      </c>
      <c r="G65" s="69"/>
      <c r="H65"/>
      <c r="I65" s="129"/>
      <c r="J65" s="29"/>
    </row>
    <row r="66" spans="1:11" s="5" customFormat="1" ht="15.9" customHeight="1" outlineLevel="2" x14ac:dyDescent="0.3">
      <c r="A66" s="459"/>
      <c r="B66" s="475"/>
      <c r="C66" s="72" t="s">
        <v>40</v>
      </c>
      <c r="D66" s="176"/>
      <c r="E66" s="66"/>
      <c r="F66" s="69">
        <v>0</v>
      </c>
      <c r="G66" s="69"/>
      <c r="H66"/>
      <c r="I66" s="129"/>
      <c r="J66" s="29"/>
      <c r="K66" s="205"/>
    </row>
    <row r="67" spans="1:11" s="5" customFormat="1" ht="15.9" customHeight="1" outlineLevel="2" x14ac:dyDescent="0.3">
      <c r="A67" s="459"/>
      <c r="B67" s="475"/>
      <c r="C67" s="72" t="s">
        <v>41</v>
      </c>
      <c r="D67" s="176"/>
      <c r="E67" s="66"/>
      <c r="F67" s="69">
        <v>0</v>
      </c>
      <c r="G67" s="69"/>
      <c r="H67"/>
      <c r="I67" s="129"/>
      <c r="J67" s="29"/>
      <c r="K67" s="205"/>
    </row>
    <row r="68" spans="1:11" s="5" customFormat="1" ht="15.9" customHeight="1" outlineLevel="2" x14ac:dyDescent="0.3">
      <c r="A68" s="459"/>
      <c r="B68" s="475"/>
      <c r="C68" s="73" t="s">
        <v>18</v>
      </c>
      <c r="D68" s="176"/>
      <c r="E68" s="66"/>
      <c r="F68" s="69">
        <v>0</v>
      </c>
      <c r="G68" s="69"/>
      <c r="H68"/>
      <c r="I68" s="129"/>
      <c r="J68" s="29"/>
      <c r="K68" s="205"/>
    </row>
    <row r="69" spans="1:11" s="5" customFormat="1" ht="15.9" customHeight="1" outlineLevel="2" x14ac:dyDescent="0.3">
      <c r="A69" s="459"/>
      <c r="B69" s="475"/>
      <c r="C69" s="73" t="s">
        <v>5</v>
      </c>
      <c r="D69" s="176"/>
      <c r="E69" s="66"/>
      <c r="F69" s="69">
        <v>0</v>
      </c>
      <c r="G69" s="69"/>
      <c r="H69"/>
      <c r="I69" s="129"/>
      <c r="J69" s="29"/>
      <c r="K69" s="205"/>
    </row>
    <row r="70" spans="1:11" s="5" customFormat="1" ht="15.9" customHeight="1" outlineLevel="2" x14ac:dyDescent="0.3">
      <c r="A70" s="459"/>
      <c r="B70" s="475"/>
      <c r="C70" s="73" t="s">
        <v>6</v>
      </c>
      <c r="D70" s="176"/>
      <c r="E70" s="66"/>
      <c r="F70" s="69">
        <v>0</v>
      </c>
      <c r="G70" s="69"/>
      <c r="H70"/>
      <c r="I70" s="129"/>
      <c r="J70" s="29"/>
      <c r="K70" s="205"/>
    </row>
    <row r="71" spans="1:11" s="5" customFormat="1" ht="15.9" customHeight="1" outlineLevel="2" x14ac:dyDescent="0.3">
      <c r="A71" s="459"/>
      <c r="B71" s="475"/>
      <c r="C71" s="73" t="s">
        <v>16</v>
      </c>
      <c r="D71" s="176"/>
      <c r="E71" s="66"/>
      <c r="F71" s="69">
        <v>0</v>
      </c>
      <c r="G71" s="69"/>
      <c r="H71"/>
      <c r="I71" s="129"/>
      <c r="J71" s="29"/>
      <c r="K71" s="205"/>
    </row>
    <row r="72" spans="1:11" s="5" customFormat="1" ht="15.9" customHeight="1" outlineLevel="2" x14ac:dyDescent="0.3">
      <c r="A72" s="459"/>
      <c r="B72" s="475"/>
      <c r="C72" s="73" t="s">
        <v>7</v>
      </c>
      <c r="D72" s="176"/>
      <c r="E72" s="66"/>
      <c r="F72" s="69">
        <v>0</v>
      </c>
      <c r="G72" s="69"/>
      <c r="H72"/>
      <c r="I72" s="129"/>
      <c r="J72" s="29"/>
      <c r="K72" s="205"/>
    </row>
    <row r="73" spans="1:11" s="5" customFormat="1" ht="15.9" customHeight="1" outlineLevel="2" x14ac:dyDescent="0.3">
      <c r="A73" s="459"/>
      <c r="B73" s="475"/>
      <c r="C73" s="73" t="s">
        <v>17</v>
      </c>
      <c r="D73" s="176"/>
      <c r="E73" s="66"/>
      <c r="F73" s="69">
        <v>0</v>
      </c>
      <c r="G73" s="69"/>
      <c r="H73"/>
      <c r="I73" s="129"/>
      <c r="J73" s="29"/>
      <c r="K73" s="205"/>
    </row>
    <row r="74" spans="1:11" s="5" customFormat="1" ht="15.9" customHeight="1" outlineLevel="2" x14ac:dyDescent="0.3">
      <c r="A74" s="459"/>
      <c r="B74" s="475"/>
      <c r="C74" s="73" t="s">
        <v>96</v>
      </c>
      <c r="D74" s="176"/>
      <c r="E74" s="66"/>
      <c r="F74" s="69">
        <v>0</v>
      </c>
      <c r="G74" s="69"/>
      <c r="H74"/>
      <c r="I74" s="129"/>
      <c r="J74" s="29"/>
      <c r="K74" s="205"/>
    </row>
    <row r="75" spans="1:11" s="5" customFormat="1" ht="15.9" customHeight="1" outlineLevel="2" x14ac:dyDescent="0.3">
      <c r="A75" s="459"/>
      <c r="B75" s="475"/>
      <c r="C75" s="73" t="s">
        <v>97</v>
      </c>
      <c r="D75" s="176"/>
      <c r="E75" s="66"/>
      <c r="F75" s="69">
        <v>0</v>
      </c>
      <c r="G75" s="69"/>
      <c r="H75"/>
      <c r="I75" s="129"/>
      <c r="J75" s="29"/>
      <c r="K75" s="205"/>
    </row>
    <row r="76" spans="1:11" s="5" customFormat="1" ht="15.9" customHeight="1" outlineLevel="2" x14ac:dyDescent="0.3">
      <c r="A76" s="459"/>
      <c r="B76" s="475"/>
      <c r="C76" s="73" t="s">
        <v>57</v>
      </c>
      <c r="D76" s="176"/>
      <c r="E76" s="66"/>
      <c r="F76" s="69">
        <v>0</v>
      </c>
      <c r="G76" s="69"/>
      <c r="H76"/>
      <c r="I76" s="129"/>
      <c r="J76" s="29"/>
    </row>
    <row r="77" spans="1:11" s="5" customFormat="1" ht="15.9" customHeight="1" outlineLevel="2" x14ac:dyDescent="0.3">
      <c r="A77" s="459"/>
      <c r="B77" s="475"/>
      <c r="C77" s="73" t="s">
        <v>58</v>
      </c>
      <c r="D77" s="176"/>
      <c r="E77" s="66"/>
      <c r="F77" s="69">
        <v>0</v>
      </c>
      <c r="G77" s="69"/>
      <c r="H77"/>
      <c r="I77" s="129"/>
      <c r="J77" s="29"/>
    </row>
    <row r="78" spans="1:11" s="5" customFormat="1" ht="15.9" customHeight="1" outlineLevel="2" x14ac:dyDescent="0.3">
      <c r="A78" s="459"/>
      <c r="B78" s="475"/>
      <c r="C78" s="73" t="s">
        <v>74</v>
      </c>
      <c r="D78" s="176"/>
      <c r="E78" s="66"/>
      <c r="F78" s="69">
        <v>0</v>
      </c>
      <c r="G78" s="69"/>
      <c r="H78"/>
      <c r="I78" s="129"/>
      <c r="J78" s="29"/>
    </row>
    <row r="79" spans="1:11" s="5" customFormat="1" ht="15.9" customHeight="1" outlineLevel="2" x14ac:dyDescent="0.3">
      <c r="A79" s="459"/>
      <c r="B79" s="475"/>
      <c r="C79" s="181" t="s">
        <v>55</v>
      </c>
      <c r="D79" s="176"/>
      <c r="E79" s="66"/>
      <c r="F79" s="187">
        <f>SUM(F66:F78)+F57</f>
        <v>0</v>
      </c>
      <c r="G79" s="187">
        <f>SUM(G66:G78)+G57</f>
        <v>0</v>
      </c>
      <c r="H79"/>
      <c r="I79" s="129"/>
      <c r="J79" s="29"/>
    </row>
    <row r="80" spans="1:11" s="5" customFormat="1" ht="6" customHeight="1" outlineLevel="2" x14ac:dyDescent="0.3">
      <c r="A80" s="459"/>
      <c r="B80" s="178"/>
      <c r="C80" s="182"/>
      <c r="D80" s="176"/>
      <c r="E80" s="180"/>
      <c r="F80" s="176"/>
      <c r="G80" s="176"/>
      <c r="H80"/>
      <c r="I80" s="129"/>
      <c r="J80" s="29"/>
    </row>
    <row r="81" spans="1:12" s="5" customFormat="1" ht="15.9" customHeight="1" outlineLevel="2" x14ac:dyDescent="0.3">
      <c r="A81" s="459"/>
      <c r="B81" s="476" t="s">
        <v>22</v>
      </c>
      <c r="C81" s="38" t="s">
        <v>38</v>
      </c>
      <c r="D81" s="176"/>
      <c r="E81" s="66"/>
      <c r="F81" s="79">
        <v>0</v>
      </c>
      <c r="G81" s="79">
        <v>0</v>
      </c>
      <c r="H81"/>
      <c r="I81" s="129"/>
      <c r="J81" s="29"/>
    </row>
    <row r="82" spans="1:12" s="5" customFormat="1" ht="15.9" customHeight="1" outlineLevel="2" x14ac:dyDescent="0.3">
      <c r="A82" s="459"/>
      <c r="B82" s="476"/>
      <c r="C82" s="40" t="s">
        <v>39</v>
      </c>
      <c r="D82" s="176"/>
      <c r="E82" s="66"/>
      <c r="F82" s="69">
        <v>0</v>
      </c>
      <c r="G82" s="69">
        <v>0</v>
      </c>
      <c r="H82"/>
      <c r="I82" s="129"/>
      <c r="J82" s="29"/>
    </row>
    <row r="83" spans="1:12" s="5" customFormat="1" ht="15.9" customHeight="1" outlineLevel="2" x14ac:dyDescent="0.3">
      <c r="A83" s="459"/>
      <c r="B83" s="476"/>
      <c r="C83" s="75" t="s">
        <v>61</v>
      </c>
      <c r="D83" s="176"/>
      <c r="E83" s="66"/>
      <c r="F83" s="75">
        <v>0</v>
      </c>
      <c r="G83" s="243">
        <f>SUM(G81:G82)</f>
        <v>0</v>
      </c>
      <c r="H83"/>
      <c r="I83" s="129"/>
      <c r="J83" s="29"/>
    </row>
    <row r="84" spans="1:12" s="29" customFormat="1" ht="15.9" customHeight="1" outlineLevel="1" x14ac:dyDescent="0.3">
      <c r="A84" s="177"/>
      <c r="B84" s="178"/>
      <c r="C84" s="179"/>
      <c r="D84" s="176"/>
      <c r="E84" s="180"/>
      <c r="F84" s="176"/>
      <c r="G84" s="176"/>
      <c r="H84" s="128"/>
      <c r="I84" s="129"/>
      <c r="K84" s="205"/>
    </row>
    <row r="85" spans="1:12" s="29" customFormat="1" ht="15.9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9"/>
      <c r="K85" s="205"/>
    </row>
    <row r="86" spans="1:12" s="29" customFormat="1" ht="15.9" customHeight="1" outlineLevel="1" x14ac:dyDescent="0.3">
      <c r="A86" s="489" t="s">
        <v>119</v>
      </c>
      <c r="B86" s="489"/>
      <c r="C86" s="490"/>
      <c r="D86" s="256">
        <f>D88+D89</f>
        <v>0</v>
      </c>
      <c r="E86" s="128"/>
      <c r="F86" s="256">
        <f>F88+F89</f>
        <v>0</v>
      </c>
      <c r="G86" s="256">
        <f>G88+G89</f>
        <v>0</v>
      </c>
      <c r="H86" s="128"/>
      <c r="I86" s="129"/>
      <c r="K86" s="205"/>
    </row>
    <row r="87" spans="1:12" s="29" customFormat="1" ht="7.2" customHeight="1" outlineLevel="1" x14ac:dyDescent="0.3">
      <c r="A87"/>
      <c r="B87"/>
      <c r="C87"/>
      <c r="D87"/>
      <c r="E87" s="128"/>
      <c r="F87"/>
      <c r="G87"/>
      <c r="H87" s="128"/>
      <c r="I87" s="129"/>
      <c r="K87" s="205"/>
    </row>
    <row r="88" spans="1:12" s="29" customFormat="1" ht="19.2" customHeight="1" outlineLevel="1" x14ac:dyDescent="0.3">
      <c r="A88" s="459"/>
      <c r="B88" s="488" t="s">
        <v>120</v>
      </c>
      <c r="C88" s="252" t="s">
        <v>96</v>
      </c>
      <c r="D88" s="254">
        <f>D131</f>
        <v>0</v>
      </c>
      <c r="E88" s="176"/>
      <c r="F88" s="254">
        <f>F131</f>
        <v>0</v>
      </c>
      <c r="G88" s="254">
        <f>G131-G74</f>
        <v>0</v>
      </c>
      <c r="H88" s="128"/>
      <c r="I88" s="129"/>
      <c r="K88" s="205"/>
    </row>
    <row r="89" spans="1:12" s="29" customFormat="1" ht="19.2" customHeight="1" outlineLevel="1" x14ac:dyDescent="0.3">
      <c r="A89" s="459"/>
      <c r="B89" s="488"/>
      <c r="C89" s="253" t="s">
        <v>97</v>
      </c>
      <c r="D89" s="234">
        <f>D132</f>
        <v>0</v>
      </c>
      <c r="E89" s="176"/>
      <c r="F89" s="234">
        <f>F132</f>
        <v>0</v>
      </c>
      <c r="G89" s="234">
        <f>G132-G75</f>
        <v>0</v>
      </c>
      <c r="H89" s="128"/>
      <c r="I89" s="129"/>
      <c r="K89" s="205"/>
    </row>
    <row r="90" spans="1:12" s="29" customFormat="1" ht="19.2" customHeight="1" outlineLevel="1" x14ac:dyDescent="0.3">
      <c r="A90" s="459"/>
      <c r="B90" s="488"/>
      <c r="C90" s="259" t="s">
        <v>121</v>
      </c>
      <c r="D90" s="257"/>
      <c r="E90" s="251"/>
      <c r="F90" s="257"/>
      <c r="G90" s="258">
        <f>SUM(G88:G89)</f>
        <v>0</v>
      </c>
      <c r="H90" s="128"/>
      <c r="I90" s="129"/>
      <c r="K90" s="205"/>
    </row>
    <row r="91" spans="1:12" s="29" customFormat="1" ht="15.9" customHeight="1" outlineLevel="1" x14ac:dyDescent="0.3">
      <c r="A91" s="177"/>
      <c r="B91" s="178"/>
      <c r="C91" s="179"/>
      <c r="D91" s="176"/>
      <c r="E91" s="180"/>
      <c r="F91" s="176"/>
      <c r="G91" s="176"/>
      <c r="H91" s="128"/>
      <c r="I91" s="128"/>
      <c r="K91" s="368"/>
    </row>
    <row r="92" spans="1:12" customFormat="1" ht="18.75" customHeight="1" x14ac:dyDescent="0.3">
      <c r="J92" s="29"/>
      <c r="K92" s="29"/>
      <c r="L92" s="128"/>
    </row>
    <row r="93" spans="1:12" customFormat="1" ht="18.75" customHeight="1" x14ac:dyDescent="0.3">
      <c r="A93" s="485" t="s">
        <v>127</v>
      </c>
      <c r="B93" s="485"/>
      <c r="C93" s="486"/>
      <c r="D93" s="128"/>
      <c r="E93" s="128"/>
      <c r="F93" s="273">
        <f>F95</f>
        <v>0</v>
      </c>
      <c r="G93" s="274">
        <f>G95</f>
        <v>0</v>
      </c>
      <c r="K93" s="122"/>
      <c r="L93" s="128"/>
    </row>
    <row r="94" spans="1:12" customFormat="1" ht="6.6" customHeight="1" x14ac:dyDescent="0.3">
      <c r="D94" s="128"/>
      <c r="E94" s="128"/>
      <c r="K94" s="122"/>
      <c r="L94" s="128"/>
    </row>
    <row r="95" spans="1:12" customFormat="1" ht="18.75" customHeight="1" x14ac:dyDescent="0.3">
      <c r="A95" s="459"/>
      <c r="B95" s="487" t="s">
        <v>129</v>
      </c>
      <c r="C95" s="277" t="s">
        <v>130</v>
      </c>
      <c r="D95" s="176"/>
      <c r="E95" s="176"/>
      <c r="F95" s="79">
        <v>0</v>
      </c>
      <c r="G95" s="350">
        <v>0</v>
      </c>
      <c r="K95" s="122"/>
      <c r="L95" s="128"/>
    </row>
    <row r="96" spans="1:12" customFormat="1" ht="18.75" customHeight="1" x14ac:dyDescent="0.3">
      <c r="A96" s="459"/>
      <c r="B96" s="487"/>
      <c r="C96" s="272" t="s">
        <v>128</v>
      </c>
      <c r="D96" s="127"/>
      <c r="E96" s="251"/>
      <c r="F96" s="275">
        <f>F95</f>
        <v>0</v>
      </c>
      <c r="G96" s="276">
        <f>SUM(G95:G95)</f>
        <v>0</v>
      </c>
      <c r="K96" s="122"/>
      <c r="L96" s="128"/>
    </row>
    <row r="97" spans="1:12" customFormat="1" ht="18.75" customHeight="1" x14ac:dyDescent="0.3">
      <c r="K97" s="122"/>
      <c r="L97" s="128"/>
    </row>
    <row r="98" spans="1:12" customFormat="1" ht="18.75" customHeight="1" x14ac:dyDescent="0.3">
      <c r="K98" s="122"/>
      <c r="L98" s="128"/>
    </row>
    <row r="99" spans="1:12" customFormat="1" ht="18.75" customHeight="1" x14ac:dyDescent="0.3">
      <c r="K99" s="122"/>
      <c r="L99" s="128"/>
    </row>
    <row r="100" spans="1:12" ht="33" customHeight="1" x14ac:dyDescent="0.3">
      <c r="A100" s="461" t="s">
        <v>51</v>
      </c>
      <c r="B100" s="462"/>
      <c r="C100" s="462"/>
      <c r="D100" s="462"/>
      <c r="E100" s="462"/>
      <c r="F100" s="462"/>
      <c r="G100" s="462"/>
      <c r="H100" s="462"/>
      <c r="I100" s="463"/>
      <c r="J100"/>
      <c r="K100" s="122"/>
      <c r="L100" s="26"/>
    </row>
    <row r="101" spans="1:12" ht="8.25" customHeight="1" x14ac:dyDescent="0.3">
      <c r="C101" s="3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J102" s="2"/>
      <c r="K102" s="122"/>
      <c r="L102" s="29"/>
    </row>
    <row r="103" spans="1:12" customFormat="1" ht="6" customHeight="1" x14ac:dyDescent="0.3">
      <c r="J103" s="5"/>
      <c r="K103" s="122"/>
      <c r="L103" s="128"/>
    </row>
    <row r="104" spans="1:12" s="5" customFormat="1" ht="15.9" customHeight="1" x14ac:dyDescent="0.3">
      <c r="A104" s="464" t="s">
        <v>20</v>
      </c>
      <c r="B104" s="465" t="s">
        <v>21</v>
      </c>
      <c r="C104" s="99" t="s">
        <v>1</v>
      </c>
      <c r="D104" s="233"/>
      <c r="E104" s="66"/>
      <c r="F104" s="233"/>
      <c r="G104" s="233"/>
      <c r="H104" s="11"/>
      <c r="I104" s="468" t="e">
        <f>+G125/G138</f>
        <v>#DIV/0!</v>
      </c>
      <c r="J104"/>
      <c r="K104" s="129"/>
      <c r="L104" s="29"/>
    </row>
    <row r="105" spans="1:12" ht="15.9" customHeight="1" outlineLevel="1" x14ac:dyDescent="0.25">
      <c r="A105" s="464"/>
      <c r="B105" s="466"/>
      <c r="C105" s="100" t="s">
        <v>43</v>
      </c>
      <c r="D105" s="69"/>
      <c r="F105" s="69"/>
      <c r="G105" s="69"/>
      <c r="I105" s="469"/>
      <c r="J105" s="12"/>
      <c r="K105" s="122"/>
      <c r="L105" s="26"/>
    </row>
    <row r="106" spans="1:12" s="199" customFormat="1" ht="15.9" customHeight="1" outlineLevel="1" x14ac:dyDescent="0.25">
      <c r="A106" s="464"/>
      <c r="B106" s="466"/>
      <c r="C106" s="196" t="s">
        <v>179</v>
      </c>
      <c r="D106" s="69"/>
      <c r="F106" s="69"/>
      <c r="G106" s="197"/>
      <c r="I106" s="469"/>
      <c r="J106" s="12"/>
      <c r="K106" s="122"/>
      <c r="L106" s="195"/>
    </row>
    <row r="107" spans="1:12" ht="15.9" customHeight="1" outlineLevel="1" x14ac:dyDescent="0.25">
      <c r="A107" s="464"/>
      <c r="B107" s="466"/>
      <c r="C107" s="100" t="s">
        <v>15</v>
      </c>
      <c r="D107" s="69"/>
      <c r="F107" s="69"/>
      <c r="G107" s="69"/>
      <c r="I107" s="469"/>
      <c r="J107" s="231"/>
      <c r="K107" s="202"/>
      <c r="L107" s="26"/>
    </row>
    <row r="108" spans="1:12" ht="15.9" customHeight="1" outlineLevel="1" x14ac:dyDescent="0.25">
      <c r="A108" s="464"/>
      <c r="B108" s="466"/>
      <c r="C108" s="100" t="s">
        <v>44</v>
      </c>
      <c r="D108" s="69"/>
      <c r="F108" s="69"/>
      <c r="G108" s="69"/>
      <c r="I108" s="469"/>
      <c r="J108" s="13"/>
      <c r="K108" s="122"/>
      <c r="L108" s="26"/>
    </row>
    <row r="109" spans="1:12" ht="15.9" customHeight="1" outlineLevel="1" x14ac:dyDescent="0.25">
      <c r="A109" s="464"/>
      <c r="B109" s="466"/>
      <c r="C109" s="101" t="s">
        <v>14</v>
      </c>
      <c r="D109" s="69"/>
      <c r="F109" s="69"/>
      <c r="G109" s="69"/>
      <c r="I109" s="469"/>
      <c r="K109" s="122"/>
      <c r="L109" s="26"/>
    </row>
    <row r="110" spans="1:12" ht="15.9" customHeight="1" outlineLevel="1" x14ac:dyDescent="0.25">
      <c r="A110" s="464"/>
      <c r="B110" s="466"/>
      <c r="C110" s="101" t="s">
        <v>13</v>
      </c>
      <c r="D110" s="69"/>
      <c r="F110" s="69"/>
      <c r="G110" s="69"/>
      <c r="I110" s="469"/>
      <c r="K110" s="122"/>
      <c r="L110" s="26"/>
    </row>
    <row r="111" spans="1:12" ht="15.9" customHeight="1" outlineLevel="1" x14ac:dyDescent="0.25">
      <c r="A111" s="464"/>
      <c r="B111" s="466"/>
      <c r="C111" s="101" t="s">
        <v>12</v>
      </c>
      <c r="D111" s="69"/>
      <c r="F111" s="69"/>
      <c r="G111" s="69"/>
      <c r="I111" s="469"/>
      <c r="K111" s="122"/>
      <c r="L111" s="26"/>
    </row>
    <row r="112" spans="1:12" ht="15.9" customHeight="1" outlineLevel="1" x14ac:dyDescent="0.25">
      <c r="A112" s="464"/>
      <c r="B112" s="466"/>
      <c r="C112" s="101" t="s">
        <v>63</v>
      </c>
      <c r="D112" s="69"/>
      <c r="F112" s="69"/>
      <c r="G112" s="69"/>
      <c r="I112" s="469"/>
      <c r="K112" s="122"/>
      <c r="L112" s="26"/>
    </row>
    <row r="113" spans="1:12" ht="15.9" customHeight="1" outlineLevel="1" x14ac:dyDescent="0.25">
      <c r="A113" s="464"/>
      <c r="B113" s="466"/>
      <c r="C113" s="101" t="s">
        <v>67</v>
      </c>
      <c r="D113" s="69"/>
      <c r="F113" s="69"/>
      <c r="G113" s="69"/>
      <c r="I113" s="469"/>
      <c r="J113" s="123"/>
      <c r="K113" s="122"/>
      <c r="L113" s="26"/>
    </row>
    <row r="114" spans="1:12" ht="15.9" customHeight="1" x14ac:dyDescent="0.25">
      <c r="A114" s="464"/>
      <c r="B114" s="466"/>
      <c r="C114" s="102" t="s">
        <v>151</v>
      </c>
      <c r="D114" s="69"/>
      <c r="F114" s="69"/>
      <c r="G114" s="69"/>
      <c r="H114" s="11"/>
      <c r="I114" s="469"/>
      <c r="K114" s="122"/>
      <c r="L114" s="26"/>
    </row>
    <row r="115" spans="1:12" ht="15.9" customHeight="1" x14ac:dyDescent="0.25">
      <c r="A115" s="464"/>
      <c r="B115" s="466"/>
      <c r="C115" s="102" t="s">
        <v>41</v>
      </c>
      <c r="D115" s="69"/>
      <c r="F115" s="69"/>
      <c r="G115" s="69"/>
      <c r="H115" s="11"/>
      <c r="I115" s="469"/>
      <c r="J115" s="12"/>
      <c r="K115" s="122"/>
    </row>
    <row r="116" spans="1:12" s="5" customFormat="1" ht="15.9" customHeight="1" x14ac:dyDescent="0.25">
      <c r="A116" s="464"/>
      <c r="B116" s="466"/>
      <c r="C116" s="103" t="s">
        <v>124</v>
      </c>
      <c r="D116" s="69"/>
      <c r="E116" s="2"/>
      <c r="F116" s="69"/>
      <c r="G116" s="69"/>
      <c r="H116" s="7"/>
      <c r="I116" s="469"/>
      <c r="K116" s="123"/>
    </row>
    <row r="117" spans="1:12" ht="15.9" customHeight="1" x14ac:dyDescent="0.25">
      <c r="A117" s="464"/>
      <c r="B117" s="466"/>
      <c r="C117" s="103" t="s">
        <v>5</v>
      </c>
      <c r="D117" s="69"/>
      <c r="F117" s="69"/>
      <c r="G117" s="69"/>
      <c r="H117" s="11"/>
      <c r="I117" s="469"/>
      <c r="J117" s="5"/>
    </row>
    <row r="118" spans="1:12" ht="15.9" customHeight="1" x14ac:dyDescent="0.25">
      <c r="A118" s="464"/>
      <c r="B118" s="466"/>
      <c r="C118" s="103" t="s">
        <v>6</v>
      </c>
      <c r="D118" s="69"/>
      <c r="F118" s="69"/>
      <c r="G118" s="69"/>
      <c r="H118" s="11"/>
      <c r="I118" s="469"/>
      <c r="J118" s="5"/>
    </row>
    <row r="119" spans="1:12" ht="15.9" customHeight="1" x14ac:dyDescent="0.25">
      <c r="A119" s="464"/>
      <c r="B119" s="466"/>
      <c r="C119" s="103" t="s">
        <v>16</v>
      </c>
      <c r="D119" s="69"/>
      <c r="F119" s="69"/>
      <c r="G119" s="69"/>
      <c r="H119" s="11"/>
      <c r="I119" s="469"/>
      <c r="J119" s="5"/>
    </row>
    <row r="120" spans="1:12" ht="15.9" customHeight="1" x14ac:dyDescent="0.25">
      <c r="A120" s="464"/>
      <c r="B120" s="466"/>
      <c r="C120" s="103" t="s">
        <v>7</v>
      </c>
      <c r="D120" s="69"/>
      <c r="F120" s="69"/>
      <c r="G120" s="69"/>
      <c r="H120" s="11"/>
      <c r="I120" s="469"/>
      <c r="J120" s="15"/>
    </row>
    <row r="121" spans="1:12" ht="15.9" customHeight="1" x14ac:dyDescent="0.25">
      <c r="A121" s="464"/>
      <c r="B121" s="466"/>
      <c r="C121" s="103" t="s">
        <v>17</v>
      </c>
      <c r="D121" s="69"/>
      <c r="F121" s="69"/>
      <c r="G121" s="69"/>
      <c r="H121" s="11"/>
      <c r="I121" s="469"/>
      <c r="J121" s="5"/>
    </row>
    <row r="122" spans="1:12" ht="15.9" customHeight="1" x14ac:dyDescent="0.25">
      <c r="A122" s="464"/>
      <c r="B122" s="466"/>
      <c r="C122" s="103" t="s">
        <v>57</v>
      </c>
      <c r="D122" s="69"/>
      <c r="F122" s="69"/>
      <c r="G122" s="69"/>
      <c r="H122" s="11"/>
      <c r="I122" s="469"/>
    </row>
    <row r="123" spans="1:12" ht="15.9" customHeight="1" x14ac:dyDescent="0.25">
      <c r="A123" s="464"/>
      <c r="B123" s="466"/>
      <c r="C123" s="103" t="s">
        <v>58</v>
      </c>
      <c r="D123" s="69"/>
      <c r="F123" s="69"/>
      <c r="G123" s="69"/>
      <c r="H123" s="11"/>
      <c r="I123" s="469"/>
    </row>
    <row r="124" spans="1:12" ht="15.9" customHeight="1" x14ac:dyDescent="0.25">
      <c r="A124" s="464"/>
      <c r="B124" s="466"/>
      <c r="C124" s="73" t="s">
        <v>74</v>
      </c>
      <c r="D124" s="69"/>
      <c r="F124" s="69"/>
      <c r="G124" s="69"/>
      <c r="H124" s="11"/>
      <c r="I124" s="469"/>
    </row>
    <row r="125" spans="1:12" s="7" customFormat="1" ht="18" customHeight="1" x14ac:dyDescent="0.25">
      <c r="A125" s="464"/>
      <c r="B125" s="467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70"/>
      <c r="J125" s="2"/>
      <c r="K125" s="123"/>
    </row>
    <row r="126" spans="1:12" ht="10.5" customHeight="1" x14ac:dyDescent="0.3">
      <c r="A126" s="464"/>
      <c r="B126" s="22"/>
      <c r="C126" s="35"/>
      <c r="D126" s="18"/>
      <c r="E126" s="18"/>
      <c r="F126" s="18"/>
      <c r="G126" s="18"/>
      <c r="H126" s="7"/>
      <c r="I126" s="36"/>
      <c r="J126" s="16"/>
      <c r="K126" s="125"/>
    </row>
    <row r="127" spans="1:12" ht="18.75" customHeight="1" x14ac:dyDescent="0.25">
      <c r="A127" s="464"/>
      <c r="B127" s="471" t="s">
        <v>22</v>
      </c>
      <c r="C127" s="77" t="s">
        <v>38</v>
      </c>
      <c r="D127" s="79"/>
      <c r="E127" s="78"/>
      <c r="F127" s="79"/>
      <c r="G127" s="79"/>
      <c r="H127" s="7"/>
      <c r="I127" s="468" t="e">
        <f>+G129/G138</f>
        <v>#DIV/0!</v>
      </c>
      <c r="J127" s="5"/>
    </row>
    <row r="128" spans="1:12" ht="18.75" customHeight="1" x14ac:dyDescent="0.25">
      <c r="A128" s="464"/>
      <c r="B128" s="472"/>
      <c r="C128" s="80" t="s">
        <v>39</v>
      </c>
      <c r="D128" s="69"/>
      <c r="E128" s="78"/>
      <c r="F128" s="69"/>
      <c r="G128" s="69"/>
      <c r="H128" s="7"/>
      <c r="I128" s="469"/>
    </row>
    <row r="129" spans="1:13" s="7" customFormat="1" ht="18.75" customHeight="1" x14ac:dyDescent="0.25">
      <c r="A129" s="464"/>
      <c r="B129" s="473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70"/>
      <c r="J129" s="2"/>
      <c r="K129" s="123"/>
    </row>
    <row r="130" spans="1:13" s="7" customFormat="1" ht="9" customHeight="1" x14ac:dyDescent="0.3">
      <c r="A130" s="464"/>
      <c r="B130" s="266"/>
      <c r="C130" s="267"/>
      <c r="D130" s="127"/>
      <c r="E130" s="126"/>
      <c r="F130" s="127"/>
      <c r="G130" s="127"/>
      <c r="H130" s="268"/>
      <c r="I130" s="269"/>
      <c r="K130" s="125"/>
    </row>
    <row r="131" spans="1:13" s="7" customFormat="1" ht="18.75" customHeight="1" x14ac:dyDescent="0.25">
      <c r="A131" s="464"/>
      <c r="B131" s="471" t="s">
        <v>122</v>
      </c>
      <c r="C131" s="252" t="s">
        <v>96</v>
      </c>
      <c r="D131" s="79"/>
      <c r="E131" s="225"/>
      <c r="F131" s="79"/>
      <c r="G131" s="79"/>
      <c r="I131" s="468" t="e">
        <f>+G133/G142</f>
        <v>#DIV/0!</v>
      </c>
      <c r="K131" s="125"/>
    </row>
    <row r="132" spans="1:13" s="7" customFormat="1" ht="18.75" customHeight="1" x14ac:dyDescent="0.25">
      <c r="A132" s="464"/>
      <c r="B132" s="472"/>
      <c r="C132" s="253" t="s">
        <v>97</v>
      </c>
      <c r="D132" s="69"/>
      <c r="E132" s="235"/>
      <c r="F132" s="69"/>
      <c r="G132" s="69"/>
      <c r="I132" s="469"/>
      <c r="K132" s="125"/>
    </row>
    <row r="133" spans="1:13" s="7" customFormat="1" ht="18.75" customHeight="1" x14ac:dyDescent="0.3">
      <c r="A133" s="464"/>
      <c r="B133" s="473"/>
      <c r="C133" s="98" t="s">
        <v>132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70"/>
      <c r="K133" s="125"/>
    </row>
    <row r="134" spans="1:13" s="7" customFormat="1" ht="18.75" customHeight="1" x14ac:dyDescent="0.3">
      <c r="A134" s="464"/>
      <c r="B134" s="266"/>
      <c r="C134" s="267"/>
      <c r="D134" s="127"/>
      <c r="E134" s="126"/>
      <c r="F134" s="127"/>
      <c r="G134" s="127"/>
      <c r="H134" s="268"/>
      <c r="I134" s="269"/>
      <c r="K134" s="125"/>
    </row>
    <row r="135" spans="1:13" s="7" customFormat="1" ht="15.75" customHeight="1" x14ac:dyDescent="0.3">
      <c r="A135" s="464"/>
      <c r="B135" s="474" t="s">
        <v>24</v>
      </c>
      <c r="C135" s="474"/>
      <c r="D135" s="86">
        <f>D138-D136</f>
        <v>0</v>
      </c>
      <c r="F135" s="86">
        <f t="shared" ref="F135:G135" si="10">F138-F136</f>
        <v>0</v>
      </c>
      <c r="G135" s="86">
        <f t="shared" si="10"/>
        <v>0</v>
      </c>
      <c r="H135" s="11"/>
      <c r="I135" s="278" t="e">
        <f>+G135/$G$138</f>
        <v>#DIV/0!</v>
      </c>
      <c r="K135" s="125"/>
    </row>
    <row r="136" spans="1:13" s="7" customFormat="1" ht="15.75" customHeight="1" x14ac:dyDescent="0.25">
      <c r="A136" s="464"/>
      <c r="B136" s="474" t="s">
        <v>25</v>
      </c>
      <c r="C136" s="474"/>
      <c r="D136" s="86">
        <f>+D114+D115+D116+D129</f>
        <v>0</v>
      </c>
      <c r="F136" s="86">
        <f>+G114+G115+F116+F129</f>
        <v>0</v>
      </c>
      <c r="G136" s="86">
        <f>+G114+G115+G116+G129</f>
        <v>0</v>
      </c>
      <c r="H136" s="62"/>
      <c r="I136" s="278" t="e">
        <f>+G136/$G$138</f>
        <v>#DIV/0!</v>
      </c>
      <c r="K136" s="125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  <c r="J137" s="7"/>
      <c r="K137" s="125"/>
    </row>
    <row r="138" spans="1:13" ht="26.25" customHeight="1" x14ac:dyDescent="0.3">
      <c r="A138" s="451" t="s">
        <v>26</v>
      </c>
      <c r="B138" s="452" t="s">
        <v>133</v>
      </c>
      <c r="C138" s="453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55"/>
      <c r="M138" s="13"/>
    </row>
    <row r="139" spans="1:13" ht="14.25" customHeight="1" x14ac:dyDescent="0.25">
      <c r="A139" s="451"/>
      <c r="B139" s="454" t="s">
        <v>134</v>
      </c>
      <c r="C139" s="455"/>
      <c r="D139" s="89"/>
      <c r="E139" s="78"/>
      <c r="F139" s="79"/>
      <c r="G139" s="79"/>
      <c r="H139" s="11"/>
      <c r="I139" s="104"/>
      <c r="J139" s="321"/>
      <c r="K139" s="282"/>
      <c r="M139" s="183"/>
    </row>
    <row r="140" spans="1:13" ht="14.25" customHeight="1" x14ac:dyDescent="0.25">
      <c r="A140" s="451"/>
      <c r="B140" s="454" t="s">
        <v>135</v>
      </c>
      <c r="C140" s="455"/>
      <c r="D140" s="89"/>
      <c r="E140" s="78"/>
      <c r="F140" s="114"/>
      <c r="G140" s="114"/>
      <c r="H140" s="11"/>
      <c r="I140" s="104"/>
      <c r="J140" s="13"/>
    </row>
    <row r="141" spans="1:13" ht="27.45" customHeight="1" x14ac:dyDescent="0.3">
      <c r="A141" s="451"/>
      <c r="B141" s="452" t="s">
        <v>136</v>
      </c>
      <c r="C141" s="453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451"/>
      <c r="B142" s="454" t="s">
        <v>137</v>
      </c>
      <c r="C142" s="455"/>
      <c r="D142" s="91"/>
      <c r="E142" s="92"/>
      <c r="F142" s="79"/>
      <c r="G142" s="79"/>
      <c r="H142" s="11"/>
      <c r="I142" s="62"/>
    </row>
    <row r="143" spans="1:13" ht="38.25" customHeight="1" x14ac:dyDescent="0.3">
      <c r="A143" s="451"/>
      <c r="B143" s="456" t="s">
        <v>138</v>
      </c>
      <c r="C143" s="457"/>
      <c r="D143" s="88"/>
      <c r="E143"/>
      <c r="F143" s="94">
        <f>+F141-F142</f>
        <v>0</v>
      </c>
      <c r="G143" s="94">
        <f>+G141-G142</f>
        <v>0</v>
      </c>
      <c r="H143" s="11"/>
      <c r="I143" s="104"/>
    </row>
    <row r="144" spans="1:13" customFormat="1" ht="15" customHeight="1" x14ac:dyDescent="0.3">
      <c r="A144" s="477" t="s">
        <v>185</v>
      </c>
      <c r="B144" s="477"/>
      <c r="C144" s="477"/>
      <c r="F144" s="111"/>
      <c r="G144" s="111"/>
      <c r="J144" s="13"/>
      <c r="K144" s="123"/>
    </row>
    <row r="145" spans="1:11" ht="24" customHeight="1" x14ac:dyDescent="0.3">
      <c r="A145" s="460" t="s">
        <v>94</v>
      </c>
      <c r="B145" s="460"/>
      <c r="C145" s="460"/>
      <c r="D145" s="460"/>
      <c r="E145" s="460"/>
      <c r="F145" s="460"/>
      <c r="G145" s="460"/>
      <c r="H145" s="460"/>
      <c r="I145" s="460"/>
      <c r="J145" s="124"/>
    </row>
    <row r="146" spans="1:11" ht="13.2" customHeight="1" x14ac:dyDescent="0.25">
      <c r="A146" s="450" t="s">
        <v>45</v>
      </c>
      <c r="B146" s="450"/>
      <c r="C146" s="450"/>
      <c r="D146" s="450"/>
      <c r="E146" s="450"/>
      <c r="F146" s="450"/>
      <c r="G146" s="450"/>
      <c r="H146" s="450"/>
      <c r="I146" s="450"/>
    </row>
    <row r="147" spans="1:11" ht="13.2" customHeight="1" x14ac:dyDescent="0.25">
      <c r="A147" s="450" t="s">
        <v>46</v>
      </c>
      <c r="B147" s="450"/>
      <c r="C147" s="450"/>
      <c r="D147" s="450"/>
      <c r="E147" s="450"/>
      <c r="F147" s="450"/>
      <c r="G147" s="450"/>
      <c r="H147" s="450"/>
      <c r="I147" s="450"/>
    </row>
    <row r="148" spans="1:11" ht="13.2" customHeight="1" x14ac:dyDescent="0.25">
      <c r="A148" s="450" t="s">
        <v>126</v>
      </c>
      <c r="B148" s="450"/>
      <c r="C148" s="450"/>
      <c r="D148" s="450"/>
      <c r="E148" s="450"/>
      <c r="F148" s="450"/>
      <c r="G148" s="450"/>
      <c r="H148" s="450"/>
      <c r="I148" s="450"/>
    </row>
    <row r="149" spans="1:11" ht="13.2" customHeight="1" x14ac:dyDescent="0.25">
      <c r="A149" s="450" t="s">
        <v>81</v>
      </c>
      <c r="B149" s="450"/>
      <c r="C149" s="450"/>
      <c r="D149" s="450"/>
      <c r="E149" s="450"/>
      <c r="F149" s="450"/>
      <c r="G149" s="450"/>
      <c r="H149" s="450"/>
      <c r="I149" s="450"/>
      <c r="K149" s="2"/>
    </row>
    <row r="150" spans="1:11" ht="13.2" customHeight="1" x14ac:dyDescent="0.25">
      <c r="A150" s="450" t="s">
        <v>82</v>
      </c>
      <c r="B150" s="450"/>
      <c r="C150" s="450"/>
      <c r="D150" s="450"/>
      <c r="E150" s="450"/>
      <c r="F150" s="450"/>
      <c r="G150" s="450"/>
      <c r="H150" s="450"/>
      <c r="I150" s="450"/>
      <c r="K150" s="2"/>
    </row>
    <row r="151" spans="1:11" x14ac:dyDescent="0.25">
      <c r="A151" s="450" t="s">
        <v>83</v>
      </c>
      <c r="B151" s="450"/>
      <c r="C151" s="450"/>
      <c r="D151" s="450"/>
      <c r="E151" s="450"/>
      <c r="F151" s="450"/>
      <c r="G151" s="450"/>
      <c r="H151" s="450"/>
      <c r="I151" s="450"/>
      <c r="K151" s="2"/>
    </row>
    <row r="152" spans="1:11" x14ac:dyDescent="0.25">
      <c r="A152" s="450" t="s">
        <v>150</v>
      </c>
      <c r="B152" s="450"/>
      <c r="C152" s="450"/>
      <c r="D152" s="336"/>
      <c r="E152" s="336"/>
      <c r="F152" s="336"/>
      <c r="G152" s="336"/>
      <c r="H152" s="336"/>
      <c r="I152" s="336"/>
      <c r="K152" s="2"/>
    </row>
    <row r="153" spans="1:11" ht="22.95" customHeight="1" x14ac:dyDescent="0.25">
      <c r="A153" s="450" t="s">
        <v>149</v>
      </c>
      <c r="B153" s="450"/>
      <c r="C153" s="450"/>
      <c r="D153" s="450"/>
      <c r="E153" s="450"/>
      <c r="F153" s="450"/>
      <c r="G153" s="450"/>
      <c r="H153" s="450"/>
      <c r="I153" s="450"/>
      <c r="K153" s="2"/>
    </row>
    <row r="154" spans="1:11" ht="22.2" customHeight="1" x14ac:dyDescent="0.25">
      <c r="A154" s="450" t="s">
        <v>194</v>
      </c>
      <c r="B154" s="450"/>
      <c r="C154" s="450"/>
      <c r="D154" s="450"/>
      <c r="E154" s="450"/>
      <c r="F154" s="450"/>
      <c r="G154" s="450"/>
      <c r="H154" s="450"/>
      <c r="I154" s="450"/>
      <c r="K154" s="2"/>
    </row>
    <row r="155" spans="1:11" ht="18.600000000000001" customHeight="1" x14ac:dyDescent="0.25">
      <c r="A155" s="450" t="s">
        <v>153</v>
      </c>
      <c r="B155" s="450"/>
      <c r="C155" s="450"/>
      <c r="D155" s="450"/>
      <c r="E155" s="450"/>
      <c r="F155" s="450"/>
      <c r="G155" s="450"/>
      <c r="H155" s="336"/>
      <c r="I155" s="336"/>
      <c r="K155" s="2"/>
    </row>
    <row r="156" spans="1:11" ht="25.95" customHeight="1" x14ac:dyDescent="0.25">
      <c r="A156" s="458" t="s">
        <v>35</v>
      </c>
      <c r="B156" s="458"/>
      <c r="C156" s="458"/>
      <c r="D156" s="169"/>
      <c r="E156" s="169"/>
      <c r="F156" s="169"/>
      <c r="G156" s="169"/>
      <c r="H156" s="169"/>
      <c r="I156" s="169"/>
      <c r="K156" s="2"/>
    </row>
    <row r="157" spans="1:11" ht="15" customHeight="1" x14ac:dyDescent="0.25">
      <c r="A157" s="458" t="s">
        <v>183</v>
      </c>
      <c r="B157" s="458"/>
      <c r="C157" s="458"/>
      <c r="D157" s="458"/>
      <c r="E157" s="458"/>
      <c r="F157" s="458"/>
      <c r="G157" s="21"/>
      <c r="H157" s="7"/>
      <c r="I157" s="22"/>
    </row>
    <row r="158" spans="1:11" ht="15" customHeight="1" x14ac:dyDescent="0.25">
      <c r="A158" s="458" t="s">
        <v>68</v>
      </c>
      <c r="B158" s="458"/>
      <c r="C158" s="458"/>
      <c r="D158" s="458"/>
      <c r="E158" s="458"/>
      <c r="F158" s="458"/>
      <c r="G158" s="25"/>
      <c r="H158" s="25"/>
      <c r="I158" s="25"/>
    </row>
    <row r="159" spans="1:11" ht="15" customHeight="1" x14ac:dyDescent="0.25">
      <c r="A159" s="458" t="s">
        <v>9</v>
      </c>
      <c r="B159" s="458"/>
      <c r="C159" s="458"/>
      <c r="D159" s="458"/>
      <c r="E159" s="458"/>
      <c r="F159" s="458"/>
      <c r="G159" s="25"/>
      <c r="H159" s="25"/>
      <c r="I159" s="25"/>
    </row>
    <row r="160" spans="1:11" x14ac:dyDescent="0.25">
      <c r="C160" s="25"/>
      <c r="D160" s="25"/>
      <c r="E160" s="24"/>
      <c r="F160" s="24"/>
      <c r="G160" s="25"/>
      <c r="H160" s="25"/>
      <c r="I160" s="25"/>
    </row>
  </sheetData>
  <mergeCells count="66">
    <mergeCell ref="A157:F157"/>
    <mergeCell ref="A158:C158"/>
    <mergeCell ref="D158:F158"/>
    <mergeCell ref="A159:C159"/>
    <mergeCell ref="D159:F159"/>
    <mergeCell ref="A156:C156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2:C152"/>
    <mergeCell ref="A155:G155"/>
    <mergeCell ref="A138:A143"/>
    <mergeCell ref="B138:C138"/>
    <mergeCell ref="B139:C139"/>
    <mergeCell ref="B140:C140"/>
    <mergeCell ref="B141:C141"/>
    <mergeCell ref="B142:C142"/>
    <mergeCell ref="B143:C143"/>
    <mergeCell ref="A86:C86"/>
    <mergeCell ref="A88:A90"/>
    <mergeCell ref="B88:B90"/>
    <mergeCell ref="A100:I100"/>
    <mergeCell ref="A104:A136"/>
    <mergeCell ref="B104:B125"/>
    <mergeCell ref="I104:I125"/>
    <mergeCell ref="B127:B129"/>
    <mergeCell ref="I127:I129"/>
    <mergeCell ref="B131:B133"/>
    <mergeCell ref="I131:I133"/>
    <mergeCell ref="B135:C135"/>
    <mergeCell ref="B136:C136"/>
    <mergeCell ref="A93:C93"/>
    <mergeCell ref="A95:A96"/>
    <mergeCell ref="B95:B96"/>
    <mergeCell ref="A47:I47"/>
    <mergeCell ref="A51:C51"/>
    <mergeCell ref="A54:C54"/>
    <mergeCell ref="A57:A83"/>
    <mergeCell ref="B57:B79"/>
    <mergeCell ref="B81:B83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I10:I31"/>
    <mergeCell ref="B33:B35"/>
    <mergeCell ref="I33:I35"/>
    <mergeCell ref="A1:I1"/>
    <mergeCell ref="A2:I2"/>
    <mergeCell ref="A3:I3"/>
    <mergeCell ref="A4:I4"/>
    <mergeCell ref="A6:I6"/>
  </mergeCells>
  <conditionalFormatting sqref="H9"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38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4">
      <iconSet>
        <cfvo type="percent" val="0"/>
        <cfvo type="num" val="0.95"/>
        <cfvo type="num" val="1"/>
      </iconSet>
    </cfRule>
  </conditionalFormatting>
  <conditionalFormatting sqref="H17">
    <cfRule type="iconSet" priority="24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5">
      <iconSet>
        <cfvo type="percent" val="0"/>
        <cfvo type="num" val="0.95" gte="0"/>
        <cfvo type="num" val="0.99" gte="0"/>
      </iconSet>
    </cfRule>
  </conditionalFormatting>
  <conditionalFormatting sqref="H18">
    <cfRule type="iconSet" priority="23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1">
      <iconSet>
        <cfvo type="percent" val="0"/>
        <cfvo type="num" val="0.95"/>
        <cfvo type="num" val="1"/>
      </iconSet>
    </cfRule>
  </conditionalFormatting>
  <conditionalFormatting sqref="H23:H29">
    <cfRule type="iconSet" priority="55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0">
      <iconSet>
        <cfvo type="percent" val="0"/>
        <cfvo type="num" val="0.95"/>
        <cfvo type="num" val="1"/>
      </iconSet>
    </cfRule>
  </conditionalFormatting>
  <conditionalFormatting sqref="H31">
    <cfRule type="iconSet" priority="35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3">
      <iconSet>
        <cfvo type="percent" val="0"/>
        <cfvo type="num" val="0.95"/>
        <cfvo type="num" val="1"/>
      </iconSet>
    </cfRule>
  </conditionalFormatting>
  <conditionalFormatting sqref="H33:H37 H20:H22">
    <cfRule type="iconSet" priority="32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48">
      <iconSet>
        <cfvo type="percent" val="0"/>
        <cfvo type="num" val="0.95"/>
        <cfvo type="num" val="1"/>
      </iconSet>
    </cfRule>
  </conditionalFormatting>
  <conditionalFormatting sqref="H105:H110 H113">
    <cfRule type="iconSet" priority="46">
      <iconSet>
        <cfvo type="percent" val="0"/>
        <cfvo type="num" val="0.95"/>
        <cfvo type="num" val="1"/>
      </iconSet>
    </cfRule>
  </conditionalFormatting>
  <conditionalFormatting sqref="H111"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2"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355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3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4">
      <iconSet>
        <cfvo type="percent" val="0"/>
        <cfvo type="num" val="0.95"/>
        <cfvo type="num" val="1"/>
      </iconSet>
    </cfRule>
  </conditionalFormatting>
  <conditionalFormatting sqref="H123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7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</conditionalFormatting>
  <conditionalFormatting sqref="H125 H117:H122 H104:H110 H113">
    <cfRule type="iconSet" priority="51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7">
      <iconSet>
        <cfvo type="percent" val="0"/>
        <cfvo type="num" val="0.95"/>
        <cfvo type="num" val="1"/>
      </iconSet>
    </cfRule>
  </conditionalFormatting>
  <conditionalFormatting sqref="H127:H130 H114:H116 H134:H135">
    <cfRule type="iconSet" priority="52">
      <iconSet>
        <cfvo type="percent" val="0"/>
        <cfvo type="num" val="0.95"/>
        <cfvo type="num" val="1"/>
      </iconSet>
    </cfRule>
  </conditionalFormatting>
  <conditionalFormatting sqref="H131:H133">
    <cfRule type="iconSet" priority="3">
      <iconSet>
        <cfvo type="percent" val="0"/>
        <cfvo type="num" val="0.95" gte="0"/>
        <cfvo type="num" val="0.99" gte="0"/>
      </iconSet>
    </cfRule>
    <cfRule type="iconSet" priority="2">
      <iconSet>
        <cfvo type="percent" val="0"/>
        <cfvo type="num" val="0.95"/>
        <cfvo type="num" val="1"/>
      </iconSet>
    </cfRule>
    <cfRule type="iconSet" priority="1">
      <iconSet>
        <cfvo type="percent" val="0"/>
        <cfvo type="num" val="0.95"/>
        <cfvo type="num" val="1"/>
      </iconSet>
    </cfRule>
  </conditionalFormatting>
  <conditionalFormatting sqref="H137 H104:H110 H113:H122 H125:H130 H134:H135">
    <cfRule type="iconSet" priority="49">
      <iconSet>
        <cfvo type="percent" val="0"/>
        <cfvo type="num" val="0.95" gte="0"/>
        <cfvo type="num" val="0.99" gte="0"/>
      </iconSet>
    </cfRule>
  </conditionalFormatting>
  <conditionalFormatting sqref="H137 H127:H130 H114:H116 H134:H135">
    <cfRule type="iconSet" priority="45">
      <iconSet>
        <cfvo type="percent" val="0"/>
        <cfvo type="num" val="0.95"/>
        <cfvo type="num" val="1"/>
      </iconSet>
    </cfRule>
  </conditionalFormatting>
  <conditionalFormatting sqref="H138:H143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14</vt:i4>
      </vt:variant>
    </vt:vector>
  </HeadingPairs>
  <TitlesOfParts>
    <vt:vector size="28" baseType="lpstr">
      <vt:lpstr>Ene 2026</vt:lpstr>
      <vt:lpstr>Feb 2026</vt:lpstr>
      <vt:lpstr>Mar 2025</vt:lpstr>
      <vt:lpstr>Abr 2025</vt:lpstr>
      <vt:lpstr>May 2025</vt:lpstr>
      <vt:lpstr>Jun 2025</vt:lpstr>
      <vt:lpstr>Jul 2025</vt:lpstr>
      <vt:lpstr>Ago 2025</vt:lpstr>
      <vt:lpstr>Sept 2025</vt:lpstr>
      <vt:lpstr>Oct 2025</vt:lpstr>
      <vt:lpstr>Nov2025</vt:lpstr>
      <vt:lpstr>Dic2025</vt:lpstr>
      <vt:lpstr>Acum</vt:lpstr>
      <vt:lpstr>Recaudación abierta</vt:lpstr>
      <vt:lpstr>'Abr 2025'!Área_de_impresión</vt:lpstr>
      <vt:lpstr>Acum!Área_de_impresión</vt:lpstr>
      <vt:lpstr>'Ago 2025'!Área_de_impresión</vt:lpstr>
      <vt:lpstr>'Dic2025'!Área_de_impresión</vt:lpstr>
      <vt:lpstr>'Ene 2026'!Área_de_impresión</vt:lpstr>
      <vt:lpstr>'Feb 2026'!Área_de_impresión</vt:lpstr>
      <vt:lpstr>'Jul 2025'!Área_de_impresión</vt:lpstr>
      <vt:lpstr>'Jun 2025'!Área_de_impresión</vt:lpstr>
      <vt:lpstr>'Mar 2025'!Área_de_impresión</vt:lpstr>
      <vt:lpstr>'May 2025'!Área_de_impresión</vt:lpstr>
      <vt:lpstr>'Nov2025'!Área_de_impresión</vt:lpstr>
      <vt:lpstr>'Oct 2025'!Área_de_impresión</vt:lpstr>
      <vt:lpstr>'Recaudación abierta'!Área_de_impresión</vt:lpstr>
      <vt:lpstr>'Sept 2025'!Área_de_impresión</vt:lpstr>
    </vt:vector>
  </TitlesOfParts>
  <Company>SRI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Chasi Toapanta, Julissa Elizabeth</dc:creator>
  <cp:lastModifiedBy>Amparo Elizabeth Piaun Cabrera</cp:lastModifiedBy>
  <cp:lastPrinted>2024-09-13T14:31:48Z</cp:lastPrinted>
  <dcterms:created xsi:type="dcterms:W3CDTF">2018-02-06T15:09:54Z</dcterms:created>
  <dcterms:modified xsi:type="dcterms:W3CDTF">2026-03-16T13:50:35Z</dcterms:modified>
</cp:coreProperties>
</file>